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codeName="ThisWorkbook"/>
  <mc:AlternateContent xmlns:mc="http://schemas.openxmlformats.org/markup-compatibility/2006">
    <mc:Choice Requires="x15">
      <x15ac:absPath xmlns:x15ac="http://schemas.microsoft.com/office/spreadsheetml/2010/11/ac" url="/Users/danschmelzer/Desktop/"/>
    </mc:Choice>
  </mc:AlternateContent>
  <xr:revisionPtr revIDLastSave="0" documentId="8_{9108D61D-44CA-4E4B-B4BF-CC07A61E4804}" xr6:coauthVersionLast="47" xr6:coauthVersionMax="47" xr10:uidLastSave="{00000000-0000-0000-0000-000000000000}"/>
  <bookViews>
    <workbookView xWindow="0" yWindow="500" windowWidth="29040" windowHeight="15840" tabRatio="888" xr2:uid="{00000000-000D-0000-FFFF-FFFF00000000}"/>
  </bookViews>
  <sheets>
    <sheet name="Introduction" sheetId="20" r:id="rId1"/>
    <sheet name="Cover Page" sheetId="5" r:id="rId2"/>
    <sheet name="Q&amp;A" sheetId="7" r:id="rId3"/>
    <sheet name="1. Management" sheetId="17" r:id="rId4"/>
    <sheet name="2. Quality" sheetId="9" r:id="rId5"/>
    <sheet name="3. Production" sheetId="18" r:id="rId6"/>
    <sheet name="4. Materials" sheetId="19" r:id="rId7"/>
    <sheet name="5. Engineering" sheetId="23" r:id="rId8"/>
    <sheet name="6. Supplier Management" sheetId="28" r:id="rId9"/>
    <sheet name="7. Maintenance" sheetId="29" r:id="rId10"/>
    <sheet name="Auditor Notes" sheetId="22" r:id="rId11"/>
    <sheet name="Corrective Actions" sheetId="16" r:id="rId12"/>
    <sheet name="IATF Worksheet" sheetId="26" r:id="rId13"/>
    <sheet name="IATF Document Review" sheetId="27" r:id="rId14"/>
    <sheet name="Edit Password" sheetId="30" state="hidden" r:id="rId15"/>
  </sheets>
  <definedNames>
    <definedName name="_xlnm._FilterDatabase" localSheetId="2" hidden="1">'Q&amp;A'!$BA$17:$BA$17</definedName>
    <definedName name="auditDate">'Cover Page'!$AY$3</definedName>
    <definedName name="_xlnm.Print_Area" localSheetId="3">'1. Management'!$B$2:$BD$142</definedName>
    <definedName name="_xlnm.Print_Area" localSheetId="4">'2. Quality'!$B$2:$BD$159</definedName>
    <definedName name="_xlnm.Print_Area" localSheetId="5">'3. Production'!$B$2:$BD$125</definedName>
    <definedName name="_xlnm.Print_Area" localSheetId="6">'4. Materials'!$B$2:$BD$125</definedName>
    <definedName name="_xlnm.Print_Area" localSheetId="7">'5. Engineering'!$B$2:$BD$125</definedName>
    <definedName name="_xlnm.Print_Area" localSheetId="8">'6. Supplier Management'!$B$2:$BD$109</definedName>
    <definedName name="_xlnm.Print_Area" localSheetId="9">'7. Maintenance'!$B$2:$BD$125</definedName>
    <definedName name="_xlnm.Print_Area" localSheetId="10">'Auditor Notes'!$B$2:$BC$225</definedName>
    <definedName name="_xlnm.Print_Area" localSheetId="11">'Corrective Actions'!$B$2:$N$269</definedName>
    <definedName name="_xlnm.Print_Area" localSheetId="1">'Cover Page'!$B$2:$BD$61</definedName>
    <definedName name="_xlnm.Print_Area" localSheetId="12">'IATF Worksheet'!$B$2:$H$31</definedName>
    <definedName name="_xlnm.Print_Area" localSheetId="0">Introduction!$A$7:$BG$518</definedName>
    <definedName name="_xlnm.Print_Area" localSheetId="2">'Q&amp;A'!$B$2:$BB$70</definedName>
    <definedName name="_xlnm.Print_Titles" localSheetId="3">'1. Management'!$2:$13</definedName>
    <definedName name="_xlnm.Print_Titles" localSheetId="4">'2. Quality'!$2:$13</definedName>
    <definedName name="_xlnm.Print_Titles" localSheetId="5">'3. Production'!$2:$13</definedName>
    <definedName name="_xlnm.Print_Titles" localSheetId="6">'4. Materials'!$2:$13</definedName>
    <definedName name="_xlnm.Print_Titles" localSheetId="7">'5. Engineering'!$2:$13</definedName>
    <definedName name="_xlnm.Print_Titles" localSheetId="8">'6. Supplier Management'!$2:$13</definedName>
    <definedName name="_xlnm.Print_Titles" localSheetId="9">'7. Maintenance'!$2:$13</definedName>
    <definedName name="_xlnm.Print_Titles" localSheetId="10">'Auditor Notes'!$1:$13</definedName>
    <definedName name="_xlnm.Print_Titles" localSheetId="11">'Corrective Actions'!$2:$9</definedName>
    <definedName name="_xlnm.Print_Titles" localSheetId="2">'Q&amp;A'!$2:$12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4" i="16" l="1"/>
  <c r="C234" i="16"/>
  <c r="B238" i="16"/>
  <c r="B237" i="16"/>
  <c r="B236" i="16"/>
  <c r="B235" i="16"/>
  <c r="C37" i="16"/>
  <c r="B37" i="16"/>
  <c r="B74" i="22"/>
  <c r="BP70" i="7"/>
  <c r="D37" i="16" s="1"/>
  <c r="E37" i="16" s="1"/>
  <c r="BN69" i="7"/>
  <c r="AY11" i="22"/>
  <c r="AY11" i="29"/>
  <c r="AY11" i="28"/>
  <c r="AY11" i="23"/>
  <c r="AY11" i="19"/>
  <c r="AY11" i="18"/>
  <c r="AY11" i="9"/>
  <c r="C5" i="16"/>
  <c r="AS11" i="22"/>
  <c r="AS11" i="29"/>
  <c r="AS11" i="28"/>
  <c r="AS11" i="23"/>
  <c r="AS11" i="19"/>
  <c r="AS11" i="18"/>
  <c r="AS11" i="9"/>
  <c r="AS11" i="17"/>
  <c r="AE11" i="22"/>
  <c r="AE11" i="29"/>
  <c r="AE11" i="28"/>
  <c r="AE11" i="23"/>
  <c r="AE11" i="19"/>
  <c r="AE11" i="18"/>
  <c r="AE11" i="9"/>
  <c r="AE11" i="17"/>
  <c r="AY11" i="17"/>
  <c r="AY11" i="7"/>
  <c r="AS11" i="7"/>
  <c r="AE11" i="7"/>
  <c r="D142" i="16" l="1"/>
  <c r="E142" i="16" s="1"/>
  <c r="E6" i="16"/>
  <c r="BO28" i="28"/>
  <c r="BO28" i="29"/>
  <c r="B269" i="16"/>
  <c r="B268" i="16"/>
  <c r="B267" i="16"/>
  <c r="B266" i="16"/>
  <c r="C265" i="16"/>
  <c r="K11" i="29" l="1"/>
  <c r="AS9" i="29"/>
  <c r="AG9" i="29"/>
  <c r="K9" i="29"/>
  <c r="K11" i="28"/>
  <c r="AS9" i="28"/>
  <c r="AG9" i="28"/>
  <c r="K9" i="28"/>
  <c r="B72" i="22" l="1"/>
  <c r="BP68" i="7"/>
  <c r="D36" i="16" s="1"/>
  <c r="E36" i="16" s="1"/>
  <c r="BP66" i="7"/>
  <c r="D35" i="16" s="1"/>
  <c r="E35" i="16" s="1"/>
  <c r="BP64" i="7"/>
  <c r="BP62" i="7"/>
  <c r="D33" i="16" s="1"/>
  <c r="E33" i="16" s="1"/>
  <c r="BP60" i="7"/>
  <c r="D32" i="16" s="1"/>
  <c r="E32" i="16" s="1"/>
  <c r="BP58" i="7"/>
  <c r="BP56" i="7"/>
  <c r="D30" i="16" s="1"/>
  <c r="E30" i="16" s="1"/>
  <c r="BP54" i="7"/>
  <c r="BP52" i="7"/>
  <c r="D28" i="16" s="1"/>
  <c r="E28" i="16" s="1"/>
  <c r="BP50" i="7"/>
  <c r="D27" i="16" s="1"/>
  <c r="E27" i="16" s="1"/>
  <c r="BP48" i="7"/>
  <c r="D26" i="16" s="1"/>
  <c r="E26" i="16" s="1"/>
  <c r="BP46" i="7"/>
  <c r="D25" i="16" s="1"/>
  <c r="E25" i="16" s="1"/>
  <c r="BP44" i="7"/>
  <c r="D24" i="16" s="1"/>
  <c r="E24" i="16" s="1"/>
  <c r="BP42" i="7"/>
  <c r="D23" i="16" s="1"/>
  <c r="E23" i="16" s="1"/>
  <c r="BP40" i="7"/>
  <c r="D22" i="16" s="1"/>
  <c r="E22" i="16" s="1"/>
  <c r="BP38" i="7"/>
  <c r="D21" i="16" s="1"/>
  <c r="E21" i="16" s="1"/>
  <c r="BP36" i="7"/>
  <c r="D20" i="16" s="1"/>
  <c r="E20" i="16" s="1"/>
  <c r="BP34" i="7"/>
  <c r="D19" i="16" s="1"/>
  <c r="E19" i="16" s="1"/>
  <c r="BP32" i="7"/>
  <c r="BP30" i="7"/>
  <c r="BP28" i="7"/>
  <c r="BP26" i="7"/>
  <c r="D15" i="16" s="1"/>
  <c r="E15" i="16" s="1"/>
  <c r="BP24" i="7"/>
  <c r="D14" i="16" s="1"/>
  <c r="E14" i="16" s="1"/>
  <c r="BP22" i="7"/>
  <c r="BP20" i="7"/>
  <c r="D12" i="16" s="1"/>
  <c r="E12" i="16" s="1"/>
  <c r="BP18" i="7"/>
  <c r="BN67" i="7"/>
  <c r="BN65" i="7"/>
  <c r="BN63" i="7"/>
  <c r="BN61" i="7"/>
  <c r="BN59" i="7"/>
  <c r="BN57" i="7"/>
  <c r="BN55" i="7"/>
  <c r="BN53" i="7"/>
  <c r="BN51" i="7"/>
  <c r="BN49" i="7"/>
  <c r="BN17" i="7"/>
  <c r="G111" i="23"/>
  <c r="D11" i="16" l="1"/>
  <c r="E11" i="16" s="1"/>
  <c r="BO15" i="7"/>
  <c r="A72" i="22"/>
  <c r="A70" i="22"/>
  <c r="A68" i="22"/>
  <c r="D34" i="16"/>
  <c r="E34" i="16" s="1"/>
  <c r="A66" i="22"/>
  <c r="A64" i="22"/>
  <c r="A62" i="22"/>
  <c r="D31" i="16"/>
  <c r="E31" i="16" s="1"/>
  <c r="A58" i="22"/>
  <c r="D29" i="16"/>
  <c r="E29" i="16" s="1"/>
  <c r="A56" i="22"/>
  <c r="A54" i="22"/>
  <c r="A48" i="22"/>
  <c r="A44" i="22"/>
  <c r="A40" i="22"/>
  <c r="A36" i="22"/>
  <c r="D18" i="16"/>
  <c r="E18" i="16" s="1"/>
  <c r="A34" i="22"/>
  <c r="D17" i="16"/>
  <c r="E17" i="16" s="1"/>
  <c r="A32" i="22"/>
  <c r="D16" i="16"/>
  <c r="E16" i="16" s="1"/>
  <c r="A26" i="22"/>
  <c r="D13" i="16"/>
  <c r="E13" i="16" s="1"/>
  <c r="A50" i="22"/>
  <c r="A24" i="22"/>
  <c r="A60" i="22"/>
  <c r="A52" i="22"/>
  <c r="A46" i="22"/>
  <c r="A42" i="22"/>
  <c r="A38" i="22"/>
  <c r="A30" i="22"/>
  <c r="A28" i="22"/>
  <c r="A22" i="22"/>
  <c r="C36" i="16" l="1"/>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G111" i="29"/>
  <c r="G111" i="28"/>
  <c r="G95" i="29"/>
  <c r="G95" i="28"/>
  <c r="G79" i="29"/>
  <c r="G79" i="28"/>
  <c r="G47" i="29"/>
  <c r="G31" i="29"/>
  <c r="G63" i="29"/>
  <c r="G63" i="28"/>
  <c r="G47" i="28"/>
  <c r="G31" i="28"/>
  <c r="A36" i="16"/>
  <c r="B70" i="22"/>
  <c r="A35" i="16"/>
  <c r="B68" i="22"/>
  <c r="A34" i="16"/>
  <c r="B66" i="22"/>
  <c r="A33" i="16"/>
  <c r="B64" i="22"/>
  <c r="A32" i="16"/>
  <c r="B62" i="22"/>
  <c r="A31" i="16"/>
  <c r="B60" i="22"/>
  <c r="A30" i="16"/>
  <c r="B58" i="22"/>
  <c r="A29" i="16"/>
  <c r="B56" i="22"/>
  <c r="A28" i="16"/>
  <c r="B54" i="22"/>
  <c r="A27" i="16"/>
  <c r="B52" i="22"/>
  <c r="A26" i="16"/>
  <c r="B50" i="22"/>
  <c r="A25" i="16"/>
  <c r="B48" i="22"/>
  <c r="A24" i="16"/>
  <c r="B46" i="22"/>
  <c r="A23" i="16"/>
  <c r="B44" i="22"/>
  <c r="A22" i="16"/>
  <c r="B42" i="22"/>
  <c r="A21" i="16"/>
  <c r="B40" i="22"/>
  <c r="A20" i="16"/>
  <c r="B38" i="22"/>
  <c r="A19" i="16"/>
  <c r="B36" i="22"/>
  <c r="A18" i="16"/>
  <c r="B34" i="22"/>
  <c r="A17" i="16"/>
  <c r="B32" i="22"/>
  <c r="A16" i="16"/>
  <c r="B30" i="22"/>
  <c r="A15" i="16"/>
  <c r="B28" i="22"/>
  <c r="A14" i="16"/>
  <c r="B26" i="22"/>
  <c r="A13" i="16"/>
  <c r="B24" i="22"/>
  <c r="A12" i="16"/>
  <c r="A11" i="16"/>
  <c r="B22" i="22"/>
  <c r="E10" i="16" l="1"/>
  <c r="C260" i="16" l="1"/>
  <c r="C255" i="16"/>
  <c r="C250" i="16"/>
  <c r="C245" i="16"/>
  <c r="C240" i="16"/>
  <c r="C229" i="16"/>
  <c r="C224" i="16"/>
  <c r="C219" i="16"/>
  <c r="C214" i="16"/>
  <c r="C209" i="16"/>
  <c r="B264" i="16"/>
  <c r="B263" i="16"/>
  <c r="B262" i="16"/>
  <c r="B261" i="16"/>
  <c r="B259" i="16"/>
  <c r="B258" i="16"/>
  <c r="B257" i="16"/>
  <c r="B256" i="16"/>
  <c r="B254" i="16"/>
  <c r="B253" i="16"/>
  <c r="B252" i="16"/>
  <c r="B251" i="16"/>
  <c r="B249" i="16"/>
  <c r="B248" i="16"/>
  <c r="B247" i="16"/>
  <c r="B246" i="16"/>
  <c r="B244" i="16"/>
  <c r="B243" i="16"/>
  <c r="B242" i="16"/>
  <c r="B241" i="16"/>
  <c r="B233" i="16"/>
  <c r="B232" i="16"/>
  <c r="B231" i="16"/>
  <c r="B230" i="16"/>
  <c r="B228" i="16"/>
  <c r="B227" i="16"/>
  <c r="B226" i="16"/>
  <c r="B225" i="16"/>
  <c r="B223" i="16"/>
  <c r="B222" i="16"/>
  <c r="B221" i="16"/>
  <c r="B220" i="16"/>
  <c r="B218" i="16"/>
  <c r="B217" i="16"/>
  <c r="B216" i="16"/>
  <c r="B215" i="16"/>
  <c r="B213" i="16"/>
  <c r="B212" i="16"/>
  <c r="B211" i="16"/>
  <c r="B210" i="16"/>
  <c r="AY7" i="29" l="1"/>
  <c r="AZ6" i="29"/>
  <c r="AY3" i="29"/>
  <c r="AY7" i="28"/>
  <c r="AZ6" i="28"/>
  <c r="AY3" i="28"/>
  <c r="AK23" i="29"/>
  <c r="AG23" i="29" s="1"/>
  <c r="AO23" i="29" s="1"/>
  <c r="AW23" i="29"/>
  <c r="AS23" i="29" s="1"/>
  <c r="BK34" i="29"/>
  <c r="E31" i="29"/>
  <c r="BP33" i="29"/>
  <c r="BM34" i="29"/>
  <c r="BN34" i="29"/>
  <c r="BP35" i="29"/>
  <c r="BP42" i="29"/>
  <c r="BP44" i="29"/>
  <c r="E47" i="29"/>
  <c r="BP49" i="29"/>
  <c r="BK50" i="29"/>
  <c r="BL50" i="29"/>
  <c r="BM50" i="29"/>
  <c r="BN50" i="29"/>
  <c r="BO50" i="29"/>
  <c r="BP51" i="29"/>
  <c r="BP58" i="29"/>
  <c r="BP60" i="29"/>
  <c r="E63" i="29"/>
  <c r="BP65" i="29"/>
  <c r="BK66" i="29"/>
  <c r="BL66" i="29"/>
  <c r="BM66" i="29"/>
  <c r="BN66" i="29"/>
  <c r="BO66" i="29"/>
  <c r="BP67" i="29"/>
  <c r="BP74" i="29"/>
  <c r="BP76" i="29"/>
  <c r="E79" i="29"/>
  <c r="BP81" i="29"/>
  <c r="BK82" i="29"/>
  <c r="BL82" i="29"/>
  <c r="BM82" i="29"/>
  <c r="BN82" i="29"/>
  <c r="BO82" i="29"/>
  <c r="BP83" i="29"/>
  <c r="BP90" i="29"/>
  <c r="BP92" i="29"/>
  <c r="E95" i="29"/>
  <c r="BP97" i="29"/>
  <c r="BK98" i="29"/>
  <c r="BL98" i="29"/>
  <c r="BM98" i="29"/>
  <c r="BN98" i="29"/>
  <c r="BO98" i="29"/>
  <c r="BP99" i="29"/>
  <c r="BP106" i="29"/>
  <c r="BP108" i="29"/>
  <c r="E111" i="29"/>
  <c r="BP113" i="29"/>
  <c r="BK114" i="29"/>
  <c r="BL114" i="29"/>
  <c r="BM114" i="29"/>
  <c r="BN114" i="29"/>
  <c r="BO114" i="29"/>
  <c r="BP115" i="29"/>
  <c r="BP122" i="29"/>
  <c r="BP124" i="29"/>
  <c r="AK23" i="28"/>
  <c r="AG23" i="28" s="1"/>
  <c r="AO23" i="28" s="1"/>
  <c r="AW23" i="28"/>
  <c r="AS23" i="28" s="1"/>
  <c r="BP33" i="28"/>
  <c r="E31" i="28"/>
  <c r="B189" i="22" s="1"/>
  <c r="BP44" i="28"/>
  <c r="E47" i="28"/>
  <c r="B192" i="22" s="1"/>
  <c r="BK50" i="28"/>
  <c r="BN50" i="28"/>
  <c r="BP60" i="28"/>
  <c r="E63" i="28"/>
  <c r="G65" i="28" s="1"/>
  <c r="BK66" i="28"/>
  <c r="BN66" i="28"/>
  <c r="BP76" i="28"/>
  <c r="E79" i="28"/>
  <c r="BP81" i="28"/>
  <c r="BK82" i="28"/>
  <c r="BL82" i="28"/>
  <c r="BN82" i="28"/>
  <c r="BO82" i="28"/>
  <c r="BP90" i="28"/>
  <c r="BP92" i="28"/>
  <c r="E95" i="28"/>
  <c r="B201" i="22" s="1"/>
  <c r="BP97" i="28"/>
  <c r="BK98" i="28"/>
  <c r="BL98" i="28"/>
  <c r="BN98" i="28"/>
  <c r="BO98" i="28"/>
  <c r="BP106" i="28"/>
  <c r="BP108" i="28"/>
  <c r="E111" i="28"/>
  <c r="G115" i="28" s="1"/>
  <c r="BP113" i="28"/>
  <c r="BK114" i="28"/>
  <c r="BL114" i="28"/>
  <c r="BM114" i="28"/>
  <c r="BO114" i="28"/>
  <c r="BP115" i="28"/>
  <c r="BP122" i="28"/>
  <c r="BP124" i="28"/>
  <c r="G108" i="29" l="1"/>
  <c r="B221" i="22"/>
  <c r="G83" i="29"/>
  <c r="B218" i="22"/>
  <c r="G124" i="29"/>
  <c r="B224" i="22"/>
  <c r="G67" i="29"/>
  <c r="B215" i="22"/>
  <c r="G35" i="29"/>
  <c r="B209" i="22"/>
  <c r="G51" i="29"/>
  <c r="B212" i="22"/>
  <c r="BO66" i="28"/>
  <c r="BR65" i="29"/>
  <c r="BQ74" i="29" s="1"/>
  <c r="D253" i="16" s="1"/>
  <c r="E253" i="16" s="1"/>
  <c r="BO34" i="28"/>
  <c r="BR113" i="29"/>
  <c r="BQ113" i="29" s="1"/>
  <c r="D266" i="16" s="1"/>
  <c r="E266" i="16" s="1"/>
  <c r="G108" i="28"/>
  <c r="BN34" i="28"/>
  <c r="G97" i="28"/>
  <c r="G49" i="28"/>
  <c r="G33" i="28"/>
  <c r="G99" i="28"/>
  <c r="G81" i="28"/>
  <c r="B198" i="22"/>
  <c r="G60" i="28"/>
  <c r="G44" i="28"/>
  <c r="G90" i="28"/>
  <c r="G58" i="28"/>
  <c r="G42" i="28"/>
  <c r="G106" i="28"/>
  <c r="G67" i="28"/>
  <c r="B195" i="22"/>
  <c r="G113" i="28"/>
  <c r="B204" i="22"/>
  <c r="G83" i="28"/>
  <c r="G51" i="28"/>
  <c r="G35" i="28"/>
  <c r="G76" i="28"/>
  <c r="G124" i="28"/>
  <c r="G74" i="28"/>
  <c r="G122" i="28"/>
  <c r="G92" i="28"/>
  <c r="BO50" i="28"/>
  <c r="BK34" i="28"/>
  <c r="BL34" i="29"/>
  <c r="BR81" i="29"/>
  <c r="BP79" i="29" s="1"/>
  <c r="BR97" i="29"/>
  <c r="BQ106" i="29" s="1"/>
  <c r="D263" i="16" s="1"/>
  <c r="E263" i="16" s="1"/>
  <c r="BR49" i="29"/>
  <c r="BP47" i="29" s="1"/>
  <c r="G115" i="29"/>
  <c r="G99" i="29"/>
  <c r="G122" i="29"/>
  <c r="G106" i="29"/>
  <c r="G97" i="29"/>
  <c r="G90" i="29"/>
  <c r="G81" i="29"/>
  <c r="G74" i="29"/>
  <c r="G65" i="29"/>
  <c r="G58" i="29"/>
  <c r="G49" i="29"/>
  <c r="G42" i="29"/>
  <c r="BO34" i="29"/>
  <c r="G33" i="29"/>
  <c r="G113" i="29"/>
  <c r="G92" i="29"/>
  <c r="G76" i="29"/>
  <c r="G60" i="29"/>
  <c r="G44" i="29"/>
  <c r="BN114" i="28"/>
  <c r="BR113" i="28" s="1"/>
  <c r="BP99" i="28"/>
  <c r="BM98" i="28"/>
  <c r="BR97" i="28" s="1"/>
  <c r="BP83" i="28"/>
  <c r="BM82" i="28"/>
  <c r="BR81" i="28" s="1"/>
  <c r="BP67" i="28"/>
  <c r="BM66" i="28"/>
  <c r="BP51" i="28"/>
  <c r="BM50" i="28"/>
  <c r="BP35" i="28"/>
  <c r="BM34" i="28"/>
  <c r="BP74" i="28"/>
  <c r="BL66" i="28"/>
  <c r="BP65" i="28"/>
  <c r="BP58" i="28"/>
  <c r="BL50" i="28"/>
  <c r="BP49" i="28"/>
  <c r="BP42" i="28"/>
  <c r="BL34" i="28"/>
  <c r="C110" i="16"/>
  <c r="C105" i="16"/>
  <c r="B114" i="16"/>
  <c r="B113" i="16"/>
  <c r="B112" i="16"/>
  <c r="B111" i="16"/>
  <c r="B109" i="16"/>
  <c r="B108" i="16"/>
  <c r="B107" i="16"/>
  <c r="B106" i="16"/>
  <c r="C69" i="16"/>
  <c r="B73" i="16"/>
  <c r="B72" i="16"/>
  <c r="B71" i="16"/>
  <c r="B70" i="16"/>
  <c r="BN41" i="7"/>
  <c r="G145" i="9"/>
  <c r="G129" i="9"/>
  <c r="E145" i="9"/>
  <c r="E129" i="9"/>
  <c r="G128" i="17"/>
  <c r="E128" i="17"/>
  <c r="G141" i="17" l="1"/>
  <c r="B97" i="22"/>
  <c r="BQ65" i="29"/>
  <c r="D251" i="16" s="1"/>
  <c r="E251" i="16" s="1"/>
  <c r="G131" i="9"/>
  <c r="B120" i="22"/>
  <c r="G149" i="9"/>
  <c r="B123" i="22"/>
  <c r="BQ67" i="29"/>
  <c r="D252" i="16" s="1"/>
  <c r="E252" i="16" s="1"/>
  <c r="BQ76" i="29"/>
  <c r="D254" i="16" s="1"/>
  <c r="E254" i="16" s="1"/>
  <c r="BP63" i="29"/>
  <c r="BQ51" i="29"/>
  <c r="D247" i="16" s="1"/>
  <c r="E247" i="16" s="1"/>
  <c r="BP111" i="29"/>
  <c r="BP22" i="29" s="1"/>
  <c r="BQ122" i="29"/>
  <c r="D268" i="16" s="1"/>
  <c r="E268" i="16" s="1"/>
  <c r="BQ58" i="29"/>
  <c r="D248" i="16" s="1"/>
  <c r="E248" i="16" s="1"/>
  <c r="BQ49" i="29"/>
  <c r="D246" i="16" s="1"/>
  <c r="E246" i="16" s="1"/>
  <c r="BQ60" i="29"/>
  <c r="D249" i="16" s="1"/>
  <c r="E249" i="16" s="1"/>
  <c r="BQ124" i="29"/>
  <c r="D269" i="16" s="1"/>
  <c r="E269" i="16" s="1"/>
  <c r="BQ115" i="29"/>
  <c r="BQ97" i="29"/>
  <c r="D261" i="16" s="1"/>
  <c r="E261" i="16" s="1"/>
  <c r="BQ108" i="29"/>
  <c r="D264" i="16" s="1"/>
  <c r="E264" i="16" s="1"/>
  <c r="BQ99" i="29"/>
  <c r="D262" i="16" s="1"/>
  <c r="E262" i="16" s="1"/>
  <c r="BP95" i="29"/>
  <c r="BP21" i="29" s="1"/>
  <c r="BR65" i="28"/>
  <c r="BQ74" i="28" s="1"/>
  <c r="D222" i="16" s="1"/>
  <c r="E222" i="16" s="1"/>
  <c r="BR33" i="28"/>
  <c r="BP31" i="28" s="1"/>
  <c r="BQ90" i="29"/>
  <c r="D258" i="16" s="1"/>
  <c r="E258" i="16" s="1"/>
  <c r="BQ83" i="29"/>
  <c r="D257" i="16" s="1"/>
  <c r="E257" i="16" s="1"/>
  <c r="BR33" i="29"/>
  <c r="BP31" i="29" s="1"/>
  <c r="BQ81" i="29"/>
  <c r="D256" i="16" s="1"/>
  <c r="E256" i="16" s="1"/>
  <c r="G142" i="9"/>
  <c r="BR49" i="28"/>
  <c r="BP47" i="28" s="1"/>
  <c r="BQ92" i="29"/>
  <c r="D259" i="16" s="1"/>
  <c r="E259" i="16" s="1"/>
  <c r="G133" i="9"/>
  <c r="BP18" i="29"/>
  <c r="BP20" i="29"/>
  <c r="BP79" i="28"/>
  <c r="BQ92" i="28"/>
  <c r="D228" i="16" s="1"/>
  <c r="E228" i="16" s="1"/>
  <c r="BQ81" i="28"/>
  <c r="D225" i="16" s="1"/>
  <c r="E225" i="16" s="1"/>
  <c r="BQ90" i="28"/>
  <c r="D227" i="16" s="1"/>
  <c r="E227" i="16" s="1"/>
  <c r="BQ83" i="28"/>
  <c r="D226" i="16" s="1"/>
  <c r="E226" i="16" s="1"/>
  <c r="BQ113" i="28"/>
  <c r="D235" i="16" s="1"/>
  <c r="BQ122" i="28"/>
  <c r="D237" i="16" s="1"/>
  <c r="BQ124" i="28"/>
  <c r="D238" i="16" s="1"/>
  <c r="BQ115" i="28"/>
  <c r="D236" i="16" s="1"/>
  <c r="BP111" i="28"/>
  <c r="BP95" i="28"/>
  <c r="BQ108" i="28"/>
  <c r="D233" i="16" s="1"/>
  <c r="E233" i="16" s="1"/>
  <c r="BQ97" i="28"/>
  <c r="BQ106" i="28"/>
  <c r="D232" i="16" s="1"/>
  <c r="E232" i="16" s="1"/>
  <c r="BQ99" i="28"/>
  <c r="D231" i="16" s="1"/>
  <c r="E231" i="16" s="1"/>
  <c r="G156" i="9"/>
  <c r="G147" i="9"/>
  <c r="G158" i="9"/>
  <c r="G140" i="9"/>
  <c r="G130" i="17"/>
  <c r="G132" i="17"/>
  <c r="G139" i="17"/>
  <c r="D230" i="16" l="1"/>
  <c r="E230" i="16" s="1"/>
  <c r="E235" i="16"/>
  <c r="E237" i="16"/>
  <c r="E236" i="16"/>
  <c r="E238" i="16"/>
  <c r="BQ63" i="29"/>
  <c r="BP19" i="29"/>
  <c r="BQ47" i="29"/>
  <c r="AZ47" i="29" s="1"/>
  <c r="BQ42" i="28"/>
  <c r="D212" i="16" s="1"/>
  <c r="E212" i="16" s="1"/>
  <c r="BQ35" i="28"/>
  <c r="D211" i="16" s="1"/>
  <c r="E211" i="16" s="1"/>
  <c r="BQ33" i="28"/>
  <c r="D210" i="16" s="1"/>
  <c r="E210" i="16" s="1"/>
  <c r="BQ44" i="28"/>
  <c r="D213" i="16" s="1"/>
  <c r="E213" i="16" s="1"/>
  <c r="BQ111" i="29"/>
  <c r="BQ22" i="29" s="1"/>
  <c r="BR22" i="29" s="1"/>
  <c r="AZ22" i="29" s="1"/>
  <c r="D267" i="16"/>
  <c r="E267" i="16" s="1"/>
  <c r="BQ44" i="29"/>
  <c r="D244" i="16" s="1"/>
  <c r="E244" i="16" s="1"/>
  <c r="BQ33" i="29"/>
  <c r="D241" i="16" s="1"/>
  <c r="BQ65" i="28"/>
  <c r="D220" i="16" s="1"/>
  <c r="E220" i="16" s="1"/>
  <c r="BP63" i="28"/>
  <c r="BQ76" i="28"/>
  <c r="D223" i="16" s="1"/>
  <c r="E223" i="16" s="1"/>
  <c r="BQ67" i="28"/>
  <c r="D221" i="16" s="1"/>
  <c r="E221" i="16" s="1"/>
  <c r="BQ79" i="29"/>
  <c r="BQ20" i="29" s="1"/>
  <c r="BR20" i="29" s="1"/>
  <c r="AZ20" i="29" s="1"/>
  <c r="BQ95" i="29"/>
  <c r="AZ95" i="29" s="1"/>
  <c r="D265" i="16" s="1"/>
  <c r="E265" i="16" s="1"/>
  <c r="BQ58" i="28"/>
  <c r="D217" i="16" s="1"/>
  <c r="E217" i="16" s="1"/>
  <c r="BQ51" i="28"/>
  <c r="D216" i="16" s="1"/>
  <c r="E216" i="16" s="1"/>
  <c r="BQ49" i="28"/>
  <c r="D215" i="16" s="1"/>
  <c r="E215" i="16" s="1"/>
  <c r="BQ60" i="28"/>
  <c r="D218" i="16" s="1"/>
  <c r="E218" i="16" s="1"/>
  <c r="BQ35" i="29"/>
  <c r="D242" i="16" s="1"/>
  <c r="E242" i="16" s="1"/>
  <c r="BQ42" i="29"/>
  <c r="D243" i="16" s="1"/>
  <c r="E243" i="16" s="1"/>
  <c r="BQ95" i="28"/>
  <c r="BR95" i="28" s="1"/>
  <c r="BP17" i="29"/>
  <c r="BP17" i="28"/>
  <c r="BP18" i="28"/>
  <c r="BP20" i="28"/>
  <c r="BP22" i="28"/>
  <c r="BP21" i="28"/>
  <c r="BQ111" i="28"/>
  <c r="BQ79" i="28"/>
  <c r="BQ22" i="28" l="1"/>
  <c r="BR22" i="28" s="1"/>
  <c r="AZ22" i="28" s="1"/>
  <c r="AZ111" i="28"/>
  <c r="BR111" i="28"/>
  <c r="BR111" i="29"/>
  <c r="BR79" i="29"/>
  <c r="AZ79" i="29"/>
  <c r="A218" i="22" s="1"/>
  <c r="BQ19" i="29"/>
  <c r="BR19" i="29" s="1"/>
  <c r="AZ19" i="29" s="1"/>
  <c r="AZ63" i="29"/>
  <c r="BR63" i="29"/>
  <c r="BQ18" i="29"/>
  <c r="BR18" i="29" s="1"/>
  <c r="AZ18" i="29" s="1"/>
  <c r="BR47" i="29"/>
  <c r="BQ21" i="28"/>
  <c r="BR21" i="28" s="1"/>
  <c r="AZ21" i="28" s="1"/>
  <c r="AZ95" i="28"/>
  <c r="BQ20" i="28"/>
  <c r="BR20" i="28" s="1"/>
  <c r="AZ20" i="28" s="1"/>
  <c r="AZ79" i="28"/>
  <c r="BP19" i="28"/>
  <c r="BP23" i="28" s="1"/>
  <c r="BM38" i="5" s="1"/>
  <c r="BQ63" i="28"/>
  <c r="BQ19" i="28" s="1"/>
  <c r="BQ31" i="28"/>
  <c r="BR31" i="28" s="1"/>
  <c r="AZ111" i="29"/>
  <c r="A224" i="22" s="1"/>
  <c r="BQ31" i="29"/>
  <c r="BQ17" i="29" s="1"/>
  <c r="D245" i="16"/>
  <c r="E245" i="16" s="1"/>
  <c r="A212" i="22"/>
  <c r="BQ47" i="28"/>
  <c r="BR47" i="28" s="1"/>
  <c r="BQ21" i="29"/>
  <c r="BR21" i="29" s="1"/>
  <c r="AZ21" i="29" s="1"/>
  <c r="BR95" i="29"/>
  <c r="A221" i="22"/>
  <c r="D260" i="16"/>
  <c r="E260" i="16" s="1"/>
  <c r="BP23" i="29"/>
  <c r="BR79" i="28"/>
  <c r="AY3" i="7"/>
  <c r="AX3" i="22"/>
  <c r="E5" i="16"/>
  <c r="J7" i="5"/>
  <c r="C3" i="16" s="1"/>
  <c r="O14" i="22"/>
  <c r="BO29" i="17"/>
  <c r="BO28" i="23"/>
  <c r="BL50" i="23" s="1"/>
  <c r="BO28" i="19"/>
  <c r="BK50" i="19" s="1"/>
  <c r="BO28" i="18"/>
  <c r="C39" i="16"/>
  <c r="AY3" i="17"/>
  <c r="AY3" i="9"/>
  <c r="AY3" i="18"/>
  <c r="AY3" i="19"/>
  <c r="AY3" i="23"/>
  <c r="K11" i="22"/>
  <c r="AS9" i="22"/>
  <c r="AG9" i="22"/>
  <c r="K9" i="22"/>
  <c r="AX7" i="22"/>
  <c r="BO30" i="9"/>
  <c r="BP113" i="23"/>
  <c r="K11" i="23"/>
  <c r="AS9" i="23"/>
  <c r="AG9" i="23"/>
  <c r="K9" i="23"/>
  <c r="AY7" i="23"/>
  <c r="AZ6" i="23"/>
  <c r="K11" i="19"/>
  <c r="AS9" i="19"/>
  <c r="AG9" i="19"/>
  <c r="K9" i="19"/>
  <c r="AY7" i="19"/>
  <c r="AZ6" i="19"/>
  <c r="K11" i="18"/>
  <c r="AS9" i="18"/>
  <c r="AG9" i="18"/>
  <c r="K9" i="18"/>
  <c r="AY7" i="18"/>
  <c r="AZ6" i="18"/>
  <c r="K11" i="9"/>
  <c r="AS9" i="9"/>
  <c r="AG9" i="9"/>
  <c r="K9" i="9"/>
  <c r="AY7" i="9"/>
  <c r="AZ6" i="9"/>
  <c r="AY7" i="17"/>
  <c r="AY7" i="7"/>
  <c r="AG9" i="17"/>
  <c r="AG9" i="7"/>
  <c r="BM13" i="7"/>
  <c r="BN43" i="7"/>
  <c r="N6" i="16"/>
  <c r="N5" i="16"/>
  <c r="N4" i="16"/>
  <c r="C6" i="16"/>
  <c r="C4" i="16"/>
  <c r="E111" i="23"/>
  <c r="E95" i="23"/>
  <c r="G106" i="23" s="1"/>
  <c r="E79" i="23"/>
  <c r="E63" i="23"/>
  <c r="E47" i="23"/>
  <c r="E31" i="23"/>
  <c r="E111" i="19"/>
  <c r="G115" i="19" s="1"/>
  <c r="E95" i="19"/>
  <c r="G106" i="19" s="1"/>
  <c r="E79" i="19"/>
  <c r="E63" i="19"/>
  <c r="E47" i="19"/>
  <c r="E31" i="19"/>
  <c r="E111" i="18"/>
  <c r="G115" i="18" s="1"/>
  <c r="E95" i="18"/>
  <c r="G99" i="18" s="1"/>
  <c r="E79" i="18"/>
  <c r="E63" i="18"/>
  <c r="E47" i="18"/>
  <c r="E31" i="18"/>
  <c r="E113" i="9"/>
  <c r="E97" i="9"/>
  <c r="E81" i="9"/>
  <c r="G94" i="9" s="1"/>
  <c r="E65" i="9"/>
  <c r="E49" i="9"/>
  <c r="G60" i="9" s="1"/>
  <c r="E33" i="9"/>
  <c r="E112" i="17"/>
  <c r="E96" i="17"/>
  <c r="E80" i="17"/>
  <c r="G82" i="17" s="1"/>
  <c r="E64" i="17"/>
  <c r="E48" i="17"/>
  <c r="G61" i="17" s="1"/>
  <c r="E32" i="17"/>
  <c r="AS9" i="17"/>
  <c r="K9" i="17"/>
  <c r="K9" i="7"/>
  <c r="B207" i="16"/>
  <c r="B206" i="16"/>
  <c r="B205" i="16"/>
  <c r="B204" i="16"/>
  <c r="B202" i="16"/>
  <c r="B201" i="16"/>
  <c r="B200" i="16"/>
  <c r="B199" i="16"/>
  <c r="B197" i="16"/>
  <c r="B196" i="16"/>
  <c r="B195" i="16"/>
  <c r="B194" i="16"/>
  <c r="B192" i="16"/>
  <c r="B191" i="16"/>
  <c r="B190" i="16"/>
  <c r="B189" i="16"/>
  <c r="B187" i="16"/>
  <c r="B186" i="16"/>
  <c r="B185" i="16"/>
  <c r="B184" i="16"/>
  <c r="B182" i="16"/>
  <c r="B181" i="16"/>
  <c r="B180" i="16"/>
  <c r="B179" i="16"/>
  <c r="B176" i="16"/>
  <c r="B175" i="16"/>
  <c r="B174" i="16"/>
  <c r="B173" i="16"/>
  <c r="B171" i="16"/>
  <c r="B170" i="16"/>
  <c r="B169" i="16"/>
  <c r="B168" i="16"/>
  <c r="B166" i="16"/>
  <c r="B165" i="16"/>
  <c r="B164" i="16"/>
  <c r="B163" i="16"/>
  <c r="B161" i="16"/>
  <c r="B160" i="16"/>
  <c r="B159" i="16"/>
  <c r="B158" i="16"/>
  <c r="B156" i="16"/>
  <c r="B155" i="16"/>
  <c r="B154" i="16"/>
  <c r="B153" i="16"/>
  <c r="B151" i="16"/>
  <c r="B150" i="16"/>
  <c r="B149" i="16"/>
  <c r="B148" i="16"/>
  <c r="B145" i="16"/>
  <c r="B144" i="16"/>
  <c r="B143" i="16"/>
  <c r="B142" i="16"/>
  <c r="B140" i="16"/>
  <c r="B139" i="16"/>
  <c r="B138" i="16"/>
  <c r="B137" i="16"/>
  <c r="B135" i="16"/>
  <c r="B134" i="16"/>
  <c r="B133" i="16"/>
  <c r="B132" i="16"/>
  <c r="B130" i="16"/>
  <c r="B129" i="16"/>
  <c r="B128" i="16"/>
  <c r="B127" i="16"/>
  <c r="B125" i="16"/>
  <c r="B124" i="16"/>
  <c r="B123" i="16"/>
  <c r="B122" i="16"/>
  <c r="B120" i="16"/>
  <c r="B119" i="16"/>
  <c r="B118" i="16"/>
  <c r="B117" i="16"/>
  <c r="B104" i="16"/>
  <c r="B103" i="16"/>
  <c r="B102" i="16"/>
  <c r="B101" i="16"/>
  <c r="B99" i="16"/>
  <c r="B98" i="16"/>
  <c r="B97" i="16"/>
  <c r="B96" i="16"/>
  <c r="B94" i="16"/>
  <c r="B93" i="16"/>
  <c r="B92" i="16"/>
  <c r="B91" i="16"/>
  <c r="B89" i="16"/>
  <c r="B88" i="16"/>
  <c r="B87" i="16"/>
  <c r="B86" i="16"/>
  <c r="B84" i="16"/>
  <c r="B83" i="16"/>
  <c r="B82" i="16"/>
  <c r="B81" i="16"/>
  <c r="B79" i="16"/>
  <c r="B78" i="16"/>
  <c r="B77" i="16"/>
  <c r="B76" i="16"/>
  <c r="B68" i="16"/>
  <c r="B67" i="16"/>
  <c r="B66" i="16"/>
  <c r="B65" i="16"/>
  <c r="B63" i="16"/>
  <c r="B62" i="16"/>
  <c r="B61" i="16"/>
  <c r="B60" i="16"/>
  <c r="B58" i="16"/>
  <c r="B57" i="16"/>
  <c r="B56" i="16"/>
  <c r="B55" i="16"/>
  <c r="B53" i="16"/>
  <c r="B52" i="16"/>
  <c r="B51" i="16"/>
  <c r="B50" i="16"/>
  <c r="B48" i="16"/>
  <c r="B47" i="16"/>
  <c r="B46" i="16"/>
  <c r="B45" i="16"/>
  <c r="B43" i="16"/>
  <c r="B42" i="16"/>
  <c r="B41" i="16"/>
  <c r="B40" i="16"/>
  <c r="G97" i="9"/>
  <c r="C100" i="16"/>
  <c r="C95" i="16"/>
  <c r="C90" i="16"/>
  <c r="C85" i="16"/>
  <c r="C80" i="16"/>
  <c r="C75" i="16"/>
  <c r="C141" i="16"/>
  <c r="C136" i="16"/>
  <c r="C131" i="16"/>
  <c r="C126" i="16"/>
  <c r="C121" i="16"/>
  <c r="C116" i="16"/>
  <c r="C172" i="16"/>
  <c r="C167" i="16"/>
  <c r="C162" i="16"/>
  <c r="C157" i="16"/>
  <c r="C152" i="16"/>
  <c r="C147" i="16"/>
  <c r="C203" i="16"/>
  <c r="C198" i="16"/>
  <c r="C193" i="16"/>
  <c r="C188" i="16"/>
  <c r="C183" i="16"/>
  <c r="C178" i="16"/>
  <c r="C64" i="16"/>
  <c r="C59" i="16"/>
  <c r="C54" i="16"/>
  <c r="C49" i="16"/>
  <c r="C44" i="16"/>
  <c r="BP124" i="23"/>
  <c r="BP122" i="23"/>
  <c r="BP115" i="23"/>
  <c r="BP124" i="19"/>
  <c r="BP122" i="19"/>
  <c r="BP115" i="19"/>
  <c r="BP113" i="19"/>
  <c r="BP108" i="19"/>
  <c r="BP106" i="19"/>
  <c r="BP99" i="19"/>
  <c r="BP97" i="19"/>
  <c r="AW17" i="18"/>
  <c r="AS17" i="18"/>
  <c r="AG17" i="18"/>
  <c r="AO17" i="18" s="1"/>
  <c r="AK17" i="18"/>
  <c r="AK23" i="18" s="1"/>
  <c r="AG23" i="18" s="1"/>
  <c r="AO23" i="18" s="1"/>
  <c r="BN50" i="5"/>
  <c r="AK23" i="23"/>
  <c r="AG23" i="23" s="1"/>
  <c r="AO23" i="23" s="1"/>
  <c r="AW23" i="23"/>
  <c r="AS23" i="23" s="1"/>
  <c r="AV29" i="23"/>
  <c r="G31" i="23"/>
  <c r="G47" i="23"/>
  <c r="G63" i="23"/>
  <c r="G79" i="23"/>
  <c r="G95" i="23"/>
  <c r="AN11" i="20"/>
  <c r="AS22" i="9"/>
  <c r="AW22" i="9" s="1"/>
  <c r="AG22" i="9"/>
  <c r="AK22" i="9" s="1"/>
  <c r="AK25" i="9" s="1"/>
  <c r="AG25" i="9" s="1"/>
  <c r="AO25" i="9" s="1"/>
  <c r="G111" i="19"/>
  <c r="B163" i="22" s="1"/>
  <c r="G95" i="19"/>
  <c r="B160" i="22" s="1"/>
  <c r="G79" i="19"/>
  <c r="G63" i="19"/>
  <c r="G47" i="19"/>
  <c r="G31" i="19"/>
  <c r="G111" i="18"/>
  <c r="B143" i="22" s="1"/>
  <c r="G95" i="18"/>
  <c r="B140" i="22" s="1"/>
  <c r="G79" i="18"/>
  <c r="G63" i="18"/>
  <c r="G47" i="18"/>
  <c r="G31" i="18"/>
  <c r="G113" i="9"/>
  <c r="G81" i="9"/>
  <c r="B111" i="22" s="1"/>
  <c r="G65" i="9"/>
  <c r="G49" i="9"/>
  <c r="G33" i="9"/>
  <c r="AK23" i="19"/>
  <c r="AG23" i="19" s="1"/>
  <c r="AO23" i="19" s="1"/>
  <c r="AW23" i="19"/>
  <c r="AS23" i="19" s="1"/>
  <c r="AV29" i="19"/>
  <c r="AW23" i="18"/>
  <c r="AS23" i="18" s="1"/>
  <c r="AV29" i="18"/>
  <c r="AZ6" i="17"/>
  <c r="K11" i="17"/>
  <c r="AK24" i="17"/>
  <c r="AG24" i="17" s="1"/>
  <c r="AO24" i="17" s="1"/>
  <c r="AW24" i="17"/>
  <c r="AS24" i="17" s="1"/>
  <c r="AV30" i="17"/>
  <c r="G32" i="17"/>
  <c r="G48" i="17"/>
  <c r="G64" i="17"/>
  <c r="G80" i="17"/>
  <c r="B88" i="22" s="1"/>
  <c r="G96" i="17"/>
  <c r="G112" i="17"/>
  <c r="AW25" i="9"/>
  <c r="AS25" i="9" s="1"/>
  <c r="AV31" i="9"/>
  <c r="AZ6" i="7"/>
  <c r="AS9" i="7"/>
  <c r="K11" i="7"/>
  <c r="G91" i="17"/>
  <c r="G109" i="17"/>
  <c r="G62" i="9"/>
  <c r="G108" i="18"/>
  <c r="G49" i="18"/>
  <c r="G122" i="18"/>
  <c r="G81" i="19"/>
  <c r="G58" i="23"/>
  <c r="G113" i="23"/>
  <c r="G84" i="17"/>
  <c r="G60" i="19"/>
  <c r="G92" i="19"/>
  <c r="G51" i="23"/>
  <c r="G76" i="9"/>
  <c r="G67" i="9"/>
  <c r="G42" i="18"/>
  <c r="G33" i="18"/>
  <c r="G106" i="18"/>
  <c r="G97" i="18"/>
  <c r="G42" i="23"/>
  <c r="G33" i="23"/>
  <c r="G78" i="9"/>
  <c r="G35" i="18"/>
  <c r="G124" i="18"/>
  <c r="G83" i="19"/>
  <c r="G44" i="23"/>
  <c r="G51" i="9"/>
  <c r="G124" i="9"/>
  <c r="G58" i="19"/>
  <c r="G49" i="19"/>
  <c r="G122" i="19"/>
  <c r="G113" i="19"/>
  <c r="G90" i="23"/>
  <c r="G81" i="23"/>
  <c r="G126" i="9"/>
  <c r="G92" i="23"/>
  <c r="BN19" i="7"/>
  <c r="BN27" i="7"/>
  <c r="BN35" i="7"/>
  <c r="BN45" i="7"/>
  <c r="BN23" i="7"/>
  <c r="BN31" i="7"/>
  <c r="BN39" i="7"/>
  <c r="A204" i="22" l="1"/>
  <c r="D234" i="16"/>
  <c r="E234" i="16" s="1"/>
  <c r="D255" i="16"/>
  <c r="E255" i="16" s="1"/>
  <c r="BR19" i="28"/>
  <c r="AZ19" i="28" s="1"/>
  <c r="AZ31" i="28"/>
  <c r="A189" i="22" s="1"/>
  <c r="BK70" i="7"/>
  <c r="BM70" i="7"/>
  <c r="BL70" i="7"/>
  <c r="BI70" i="7"/>
  <c r="BJ70" i="7"/>
  <c r="D250" i="16"/>
  <c r="E250" i="16" s="1"/>
  <c r="A215" i="22"/>
  <c r="BR31" i="29"/>
  <c r="AZ31" i="29"/>
  <c r="A209" i="22" s="1"/>
  <c r="A201" i="22"/>
  <c r="D229" i="16"/>
  <c r="E229" i="16" s="1"/>
  <c r="A198" i="22"/>
  <c r="D224" i="16"/>
  <c r="AZ63" i="28"/>
  <c r="D219" i="16" s="1"/>
  <c r="E219" i="16" s="1"/>
  <c r="BR63" i="28"/>
  <c r="BQ18" i="28"/>
  <c r="BR18" i="28" s="1"/>
  <c r="AZ18" i="28" s="1"/>
  <c r="AZ47" i="28"/>
  <c r="BQ23" i="29"/>
  <c r="BO39" i="5" s="1"/>
  <c r="G98" i="17"/>
  <c r="B91" i="22"/>
  <c r="G114" i="17"/>
  <c r="B94" i="22"/>
  <c r="G43" i="17"/>
  <c r="B79" i="22"/>
  <c r="G52" i="17"/>
  <c r="B82" i="22"/>
  <c r="G100" i="17"/>
  <c r="G66" i="17"/>
  <c r="B85" i="22"/>
  <c r="G107" i="17"/>
  <c r="BQ17" i="28"/>
  <c r="G124" i="23"/>
  <c r="B183" i="22"/>
  <c r="G97" i="23"/>
  <c r="G35" i="23"/>
  <c r="B168" i="22"/>
  <c r="G60" i="23"/>
  <c r="B171" i="22"/>
  <c r="G108" i="23"/>
  <c r="B180" i="22"/>
  <c r="G74" i="23"/>
  <c r="B174" i="22"/>
  <c r="G99" i="23"/>
  <c r="G83" i="23"/>
  <c r="B177" i="22"/>
  <c r="G90" i="19"/>
  <c r="B157" i="22"/>
  <c r="G76" i="19"/>
  <c r="B154" i="22"/>
  <c r="G65" i="19"/>
  <c r="G42" i="19"/>
  <c r="B148" i="22"/>
  <c r="G74" i="19"/>
  <c r="G51" i="19"/>
  <c r="B151" i="22"/>
  <c r="G44" i="18"/>
  <c r="B128" i="22"/>
  <c r="G60" i="18"/>
  <c r="B131" i="22"/>
  <c r="G74" i="18"/>
  <c r="B134" i="22"/>
  <c r="G92" i="18"/>
  <c r="B137" i="22"/>
  <c r="G44" i="9"/>
  <c r="B102" i="22"/>
  <c r="G69" i="9"/>
  <c r="B108" i="22"/>
  <c r="G117" i="9"/>
  <c r="B117" i="22"/>
  <c r="G53" i="9"/>
  <c r="B105" i="22"/>
  <c r="G115" i="9"/>
  <c r="G108" i="9"/>
  <c r="B114" i="22"/>
  <c r="J7" i="29"/>
  <c r="J7" i="28"/>
  <c r="G83" i="18"/>
  <c r="G81" i="18"/>
  <c r="G36" i="17"/>
  <c r="G34" i="17"/>
  <c r="G90" i="18"/>
  <c r="G124" i="19"/>
  <c r="BR17" i="29"/>
  <c r="AZ17" i="29" s="1"/>
  <c r="BM39" i="5"/>
  <c r="BM68" i="7"/>
  <c r="BI68" i="7"/>
  <c r="BL68" i="7"/>
  <c r="BK68" i="7"/>
  <c r="BJ68" i="7"/>
  <c r="BL66" i="7"/>
  <c r="BK66" i="7"/>
  <c r="BM66" i="7"/>
  <c r="BJ66" i="7"/>
  <c r="BI66" i="7"/>
  <c r="BK64" i="7"/>
  <c r="BJ64" i="7"/>
  <c r="BM64" i="7"/>
  <c r="BI64" i="7"/>
  <c r="BL64" i="7"/>
  <c r="BM62" i="7"/>
  <c r="BI62" i="7"/>
  <c r="BJ62" i="7"/>
  <c r="BL62" i="7"/>
  <c r="BK62" i="7"/>
  <c r="BM60" i="7"/>
  <c r="BI60" i="7"/>
  <c r="BL60" i="7"/>
  <c r="BK60" i="7"/>
  <c r="BJ60" i="7"/>
  <c r="BK58" i="7"/>
  <c r="BJ58" i="7"/>
  <c r="BM58" i="7"/>
  <c r="BI58" i="7"/>
  <c r="BL58" i="7"/>
  <c r="BM56" i="7"/>
  <c r="BI56" i="7"/>
  <c r="BL56" i="7"/>
  <c r="BK56" i="7"/>
  <c r="BJ56" i="7"/>
  <c r="BJ44" i="7"/>
  <c r="BJ42" i="7"/>
  <c r="BM42" i="7"/>
  <c r="BI42" i="7"/>
  <c r="BL42" i="7"/>
  <c r="BK42" i="7"/>
  <c r="BL34" i="18"/>
  <c r="BP124" i="18"/>
  <c r="BN114" i="18"/>
  <c r="BP113" i="18"/>
  <c r="BO114" i="18"/>
  <c r="BP122" i="18"/>
  <c r="BM114" i="18"/>
  <c r="BP115" i="18"/>
  <c r="BL114" i="18"/>
  <c r="BK114" i="18"/>
  <c r="BL35" i="17"/>
  <c r="BK131" i="17"/>
  <c r="BO131" i="17"/>
  <c r="BN131" i="17"/>
  <c r="BP141" i="17"/>
  <c r="BL131" i="17"/>
  <c r="BP132" i="17"/>
  <c r="BM131" i="17"/>
  <c r="BP139" i="17"/>
  <c r="BP130" i="17"/>
  <c r="BM36" i="9"/>
  <c r="BK148" i="9"/>
  <c r="BO148" i="9"/>
  <c r="BP131" i="9"/>
  <c r="BN132" i="9"/>
  <c r="BP140" i="9"/>
  <c r="BL132" i="9"/>
  <c r="BP142" i="9"/>
  <c r="BN148" i="9"/>
  <c r="BP158" i="9"/>
  <c r="BM132" i="9"/>
  <c r="BP133" i="9"/>
  <c r="BL148" i="9"/>
  <c r="BP149" i="9"/>
  <c r="BK132" i="9"/>
  <c r="BO132" i="9"/>
  <c r="BM148" i="9"/>
  <c r="BP156" i="9"/>
  <c r="BP147" i="9"/>
  <c r="G68" i="17"/>
  <c r="G50" i="17"/>
  <c r="G59" i="17"/>
  <c r="G93" i="17"/>
  <c r="BP124" i="9"/>
  <c r="BP42" i="19"/>
  <c r="BP92" i="23"/>
  <c r="BP106" i="23"/>
  <c r="G122" i="23"/>
  <c r="G58" i="18"/>
  <c r="G75" i="17"/>
  <c r="G116" i="17"/>
  <c r="G85" i="9"/>
  <c r="G49" i="23"/>
  <c r="G113" i="18"/>
  <c r="G83" i="9"/>
  <c r="G77" i="17"/>
  <c r="G123" i="17"/>
  <c r="AO22" i="9"/>
  <c r="G92" i="9"/>
  <c r="G125" i="17"/>
  <c r="G45" i="17"/>
  <c r="G46" i="9"/>
  <c r="G44" i="19"/>
  <c r="G76" i="23"/>
  <c r="G35" i="9"/>
  <c r="G33" i="19"/>
  <c r="G67" i="19"/>
  <c r="G65" i="23"/>
  <c r="G115" i="23"/>
  <c r="G37" i="9"/>
  <c r="G35" i="19"/>
  <c r="G67" i="23"/>
  <c r="BP108" i="23"/>
  <c r="BP76" i="23"/>
  <c r="BP90" i="23"/>
  <c r="BI32" i="7"/>
  <c r="BP97" i="23"/>
  <c r="BP83" i="23"/>
  <c r="BP99" i="23"/>
  <c r="BK36" i="9"/>
  <c r="BP46" i="9"/>
  <c r="BO50" i="19"/>
  <c r="BL30" i="7"/>
  <c r="BI28" i="7"/>
  <c r="BK28" i="7"/>
  <c r="BK40" i="7"/>
  <c r="BI48" i="7"/>
  <c r="BM44" i="7"/>
  <c r="BJ46" i="7"/>
  <c r="BP108" i="9"/>
  <c r="BM100" i="9"/>
  <c r="BI18" i="7"/>
  <c r="BN116" i="9"/>
  <c r="BL18" i="7"/>
  <c r="BP62" i="9"/>
  <c r="BM52" i="7"/>
  <c r="BP37" i="9"/>
  <c r="BP92" i="9"/>
  <c r="BP83" i="19"/>
  <c r="BP51" i="23"/>
  <c r="BO68" i="9"/>
  <c r="BJ34" i="7"/>
  <c r="BM22" i="7"/>
  <c r="BL54" i="7"/>
  <c r="BL84" i="9"/>
  <c r="BL34" i="7"/>
  <c r="BJ22" i="7"/>
  <c r="BO52" i="9"/>
  <c r="BP35" i="9"/>
  <c r="BM38" i="7"/>
  <c r="BK24" i="7"/>
  <c r="BJ50" i="7"/>
  <c r="BN52" i="9"/>
  <c r="BJ38" i="7"/>
  <c r="BM26" i="7"/>
  <c r="BL50" i="7"/>
  <c r="BO66" i="19"/>
  <c r="BP78" i="9"/>
  <c r="BP60" i="19"/>
  <c r="BL52" i="9"/>
  <c r="BL116" i="9"/>
  <c r="BI36" i="7"/>
  <c r="BM30" i="7"/>
  <c r="BL22" i="7"/>
  <c r="BL46" i="7"/>
  <c r="BK52" i="7"/>
  <c r="BP67" i="9"/>
  <c r="BL44" i="7"/>
  <c r="BK36" i="7"/>
  <c r="BJ30" i="7"/>
  <c r="BI24" i="7"/>
  <c r="BM18" i="7"/>
  <c r="BI52" i="7"/>
  <c r="BL36" i="9"/>
  <c r="BP60" i="9"/>
  <c r="BP85" i="9"/>
  <c r="BP110" i="9"/>
  <c r="BP58" i="19"/>
  <c r="BN84" i="9"/>
  <c r="BL38" i="7"/>
  <c r="BK32" i="7"/>
  <c r="BJ26" i="7"/>
  <c r="BI20" i="7"/>
  <c r="BM48" i="7"/>
  <c r="BO36" i="9"/>
  <c r="BK100" i="9"/>
  <c r="BI40" i="7"/>
  <c r="BM34" i="7"/>
  <c r="BL26" i="7"/>
  <c r="BK20" i="7"/>
  <c r="BL48" i="7"/>
  <c r="BJ54" i="7"/>
  <c r="BK66" i="19"/>
  <c r="BP44" i="9"/>
  <c r="BP69" i="9"/>
  <c r="BP101" i="9"/>
  <c r="BP126" i="9"/>
  <c r="BP35" i="19"/>
  <c r="BP76" i="19"/>
  <c r="BK34" i="18"/>
  <c r="BL98" i="18"/>
  <c r="BP49" i="18"/>
  <c r="BK98" i="18"/>
  <c r="BK66" i="18"/>
  <c r="BP74" i="18"/>
  <c r="BI34" i="7"/>
  <c r="BJ28" i="7"/>
  <c r="BI54" i="7"/>
  <c r="BM46" i="7"/>
  <c r="BK22" i="7"/>
  <c r="BP60" i="23"/>
  <c r="BP35" i="23"/>
  <c r="BM50" i="18"/>
  <c r="BP51" i="18"/>
  <c r="BP58" i="23"/>
  <c r="BP81" i="23"/>
  <c r="BP92" i="18"/>
  <c r="BP42" i="23"/>
  <c r="BP74" i="23"/>
  <c r="BP100" i="17"/>
  <c r="BP59" i="17"/>
  <c r="BM83" i="17"/>
  <c r="BN25" i="7"/>
  <c r="BK50" i="7"/>
  <c r="BK18" i="7"/>
  <c r="BL24" i="7"/>
  <c r="BM32" i="7"/>
  <c r="BK38" i="7"/>
  <c r="BP33" i="23"/>
  <c r="BL82" i="18"/>
  <c r="BM34" i="18"/>
  <c r="BM98" i="18"/>
  <c r="BP52" i="17"/>
  <c r="BP93" i="17"/>
  <c r="BP44" i="18"/>
  <c r="BP67" i="18"/>
  <c r="BP90" i="18"/>
  <c r="BP108" i="18"/>
  <c r="BP98" i="17"/>
  <c r="BL66" i="18"/>
  <c r="BM82" i="18"/>
  <c r="BP36" i="17"/>
  <c r="BP77" i="17"/>
  <c r="BP123" i="17"/>
  <c r="BP42" i="18"/>
  <c r="BP60" i="18"/>
  <c r="BP83" i="18"/>
  <c r="BP106" i="18"/>
  <c r="BP97" i="18"/>
  <c r="BO50" i="18"/>
  <c r="BO82" i="18"/>
  <c r="BP33" i="18"/>
  <c r="BK50" i="18"/>
  <c r="BK82" i="18"/>
  <c r="BL50" i="18"/>
  <c r="BO34" i="18"/>
  <c r="BO66" i="18"/>
  <c r="BO98" i="18"/>
  <c r="BM66" i="18"/>
  <c r="BP81" i="18"/>
  <c r="BP75" i="17"/>
  <c r="BP116" i="17"/>
  <c r="BP35" i="18"/>
  <c r="BP58" i="18"/>
  <c r="BP76" i="18"/>
  <c r="BP99" i="18"/>
  <c r="BM50" i="19"/>
  <c r="BL50" i="19"/>
  <c r="BP43" i="17"/>
  <c r="BP68" i="17"/>
  <c r="BP91" i="17"/>
  <c r="BP109" i="17"/>
  <c r="BP51" i="19"/>
  <c r="BP74" i="19"/>
  <c r="BP92" i="19"/>
  <c r="BM34" i="19"/>
  <c r="BK68" i="9"/>
  <c r="BP99" i="9"/>
  <c r="BM68" i="9"/>
  <c r="BO100" i="9"/>
  <c r="BM66" i="19"/>
  <c r="BN36" i="9"/>
  <c r="BP45" i="17"/>
  <c r="BP61" i="17"/>
  <c r="BP84" i="17"/>
  <c r="BP107" i="17"/>
  <c r="BP125" i="17"/>
  <c r="BP53" i="9"/>
  <c r="BP76" i="9"/>
  <c r="BP94" i="9"/>
  <c r="BP117" i="9"/>
  <c r="BP44" i="19"/>
  <c r="BP67" i="19"/>
  <c r="BP90" i="19"/>
  <c r="BP44" i="23"/>
  <c r="BP67" i="23"/>
  <c r="BK67" i="17"/>
  <c r="BM114" i="23"/>
  <c r="BN115" i="17"/>
  <c r="BL99" i="17"/>
  <c r="BO67" i="17"/>
  <c r="BN51" i="17"/>
  <c r="BO98" i="19"/>
  <c r="BN33" i="7"/>
  <c r="BM54" i="7"/>
  <c r="BJ52" i="7"/>
  <c r="BJ48" i="7"/>
  <c r="BI46" i="7"/>
  <c r="BJ20" i="7"/>
  <c r="BM24" i="7"/>
  <c r="BI26" i="7"/>
  <c r="BK30" i="7"/>
  <c r="BL32" i="7"/>
  <c r="BJ36" i="7"/>
  <c r="BL40" i="7"/>
  <c r="BP115" i="9"/>
  <c r="BO115" i="17"/>
  <c r="BL115" i="17"/>
  <c r="BN99" i="17"/>
  <c r="BP82" i="17"/>
  <c r="BK83" i="17"/>
  <c r="BM67" i="17"/>
  <c r="BO51" i="17"/>
  <c r="BL51" i="17"/>
  <c r="BN114" i="19"/>
  <c r="BN82" i="19"/>
  <c r="J7" i="22"/>
  <c r="J7" i="17"/>
  <c r="J7" i="7"/>
  <c r="BO82" i="23"/>
  <c r="BP65" i="18"/>
  <c r="BL34" i="23"/>
  <c r="BN98" i="23"/>
  <c r="BK82" i="23"/>
  <c r="BM84" i="9"/>
  <c r="BN66" i="18"/>
  <c r="BO34" i="19"/>
  <c r="BK34" i="19"/>
  <c r="BL114" i="19"/>
  <c r="BL98" i="19"/>
  <c r="BP65" i="19"/>
  <c r="BN100" i="9"/>
  <c r="BP51" i="9"/>
  <c r="BL66" i="23"/>
  <c r="BN47" i="7"/>
  <c r="BN21" i="7"/>
  <c r="BN29" i="7"/>
  <c r="BN37" i="7"/>
  <c r="BK54" i="7"/>
  <c r="BL52" i="7"/>
  <c r="BM50" i="7"/>
  <c r="BI50" i="7"/>
  <c r="BK48" i="7"/>
  <c r="BK46" i="7"/>
  <c r="BJ18" i="7"/>
  <c r="BM20" i="7"/>
  <c r="BL20" i="7"/>
  <c r="BI22" i="7"/>
  <c r="BJ24" i="7"/>
  <c r="BK26" i="7"/>
  <c r="BM28" i="7"/>
  <c r="BL28" i="7"/>
  <c r="BI30" i="7"/>
  <c r="BJ32" i="7"/>
  <c r="BK34" i="7"/>
  <c r="BM36" i="7"/>
  <c r="BL36" i="7"/>
  <c r="BM40" i="7"/>
  <c r="BI44" i="7"/>
  <c r="BN98" i="18"/>
  <c r="BN34" i="18"/>
  <c r="BP33" i="19"/>
  <c r="BN34" i="19"/>
  <c r="BL34" i="19"/>
  <c r="BO114" i="19"/>
  <c r="BM114" i="19"/>
  <c r="BK114" i="19"/>
  <c r="BN98" i="19"/>
  <c r="BP81" i="19"/>
  <c r="BL82" i="19"/>
  <c r="BL66" i="19"/>
  <c r="BN34" i="23"/>
  <c r="BO114" i="23"/>
  <c r="BK114" i="23"/>
  <c r="BL98" i="23"/>
  <c r="BM82" i="23"/>
  <c r="BN66" i="23"/>
  <c r="BP49" i="23"/>
  <c r="BN35" i="17"/>
  <c r="BI38" i="7"/>
  <c r="BJ40" i="7"/>
  <c r="BK44" i="7"/>
  <c r="BN50" i="19"/>
  <c r="BN50" i="23"/>
  <c r="G101" i="9"/>
  <c r="G110" i="9"/>
  <c r="G67" i="18"/>
  <c r="G76" i="18"/>
  <c r="G99" i="19"/>
  <c r="G108" i="19"/>
  <c r="BK35" i="17"/>
  <c r="G99" i="9"/>
  <c r="G51" i="18"/>
  <c r="G65" i="18"/>
  <c r="G97" i="19"/>
  <c r="J7" i="9"/>
  <c r="J7" i="18"/>
  <c r="J7" i="19"/>
  <c r="J7" i="23"/>
  <c r="BK50" i="23"/>
  <c r="BM98" i="19"/>
  <c r="BK98" i="19"/>
  <c r="BO82" i="19"/>
  <c r="BM82" i="19"/>
  <c r="BK82" i="19"/>
  <c r="BN66" i="19"/>
  <c r="BP49" i="19"/>
  <c r="BM116" i="9"/>
  <c r="BP83" i="9"/>
  <c r="BN68" i="9"/>
  <c r="BK52" i="9"/>
  <c r="BO116" i="9"/>
  <c r="BK116" i="9"/>
  <c r="BL100" i="9"/>
  <c r="BO84" i="9"/>
  <c r="BK84" i="9"/>
  <c r="BL68" i="9"/>
  <c r="BM52" i="9"/>
  <c r="BP114" i="17"/>
  <c r="BM115" i="17"/>
  <c r="BK115" i="17"/>
  <c r="BO99" i="17"/>
  <c r="BM99" i="17"/>
  <c r="BK99" i="17"/>
  <c r="BO83" i="17"/>
  <c r="BN83" i="17"/>
  <c r="BL83" i="17"/>
  <c r="BP66" i="17"/>
  <c r="BN67" i="17"/>
  <c r="BL67" i="17"/>
  <c r="BP50" i="17"/>
  <c r="BM51" i="17"/>
  <c r="BK51" i="17"/>
  <c r="BP34" i="17"/>
  <c r="BN82" i="18"/>
  <c r="BN50" i="18"/>
  <c r="BO34" i="23"/>
  <c r="BM34" i="23"/>
  <c r="BK34" i="23"/>
  <c r="BN114" i="23"/>
  <c r="BL114" i="23"/>
  <c r="BO98" i="23"/>
  <c r="BM98" i="23"/>
  <c r="BK98" i="23"/>
  <c r="BN82" i="23"/>
  <c r="BL82" i="23"/>
  <c r="BP65" i="23"/>
  <c r="BO66" i="23"/>
  <c r="BM66" i="23"/>
  <c r="BK66" i="23"/>
  <c r="BO50" i="23"/>
  <c r="BM50" i="23"/>
  <c r="BO35" i="17"/>
  <c r="BM35" i="17"/>
  <c r="BP69" i="7" l="1"/>
  <c r="BO69" i="7" s="1"/>
  <c r="BL39" i="5"/>
  <c r="AZ39" i="5" s="1"/>
  <c r="BR23" i="29"/>
  <c r="BP5" i="29" s="1"/>
  <c r="A195" i="22"/>
  <c r="D214" i="16"/>
  <c r="E214" i="16" s="1"/>
  <c r="A192" i="22"/>
  <c r="BQ23" i="28"/>
  <c r="BR17" i="28"/>
  <c r="AZ17" i="28" s="1"/>
  <c r="BP29" i="7"/>
  <c r="BO29" i="7" s="1"/>
  <c r="BP25" i="7"/>
  <c r="BO25" i="7" s="1"/>
  <c r="BP19" i="7"/>
  <c r="BO19" i="7" s="1"/>
  <c r="BP63" i="7"/>
  <c r="BO63" i="7" s="1"/>
  <c r="BP37" i="7"/>
  <c r="BO37" i="7" s="1"/>
  <c r="BP21" i="7"/>
  <c r="BO21" i="7" s="1"/>
  <c r="BP33" i="7"/>
  <c r="BO33" i="7" s="1"/>
  <c r="BP41" i="7"/>
  <c r="BO41" i="7" s="1"/>
  <c r="BP45" i="7"/>
  <c r="BO45" i="7" s="1"/>
  <c r="BP17" i="7"/>
  <c r="BO17" i="7" s="1"/>
  <c r="BP27" i="7"/>
  <c r="BO27" i="7" s="1"/>
  <c r="BP47" i="7"/>
  <c r="BO47" i="7" s="1"/>
  <c r="BP39" i="7"/>
  <c r="BO39" i="7" s="1"/>
  <c r="BP23" i="7"/>
  <c r="BO23" i="7" s="1"/>
  <c r="BP59" i="7"/>
  <c r="BO59" i="7" s="1"/>
  <c r="BP31" i="7"/>
  <c r="BO31" i="7" s="1"/>
  <c r="BP35" i="7"/>
  <c r="BO35" i="7" s="1"/>
  <c r="BP43" i="7"/>
  <c r="BO43" i="7" s="1"/>
  <c r="BP67" i="7"/>
  <c r="BO67" i="7" s="1"/>
  <c r="BP49" i="7"/>
  <c r="BO49" i="7" s="1"/>
  <c r="BP53" i="7"/>
  <c r="BO53" i="7" s="1"/>
  <c r="BP65" i="7"/>
  <c r="BO65" i="7" s="1"/>
  <c r="BP61" i="7"/>
  <c r="BO61" i="7" s="1"/>
  <c r="BP57" i="7"/>
  <c r="BO57" i="7" s="1"/>
  <c r="BP55" i="7"/>
  <c r="BO55" i="7" s="1"/>
  <c r="BP51" i="7"/>
  <c r="BO51" i="7" s="1"/>
  <c r="BR131" i="9"/>
  <c r="BQ142" i="9" s="1"/>
  <c r="D109" i="16" s="1"/>
  <c r="E109" i="16" s="1"/>
  <c r="BR130" i="17"/>
  <c r="BR147" i="9"/>
  <c r="BR113" i="18"/>
  <c r="BR97" i="23"/>
  <c r="BR33" i="18"/>
  <c r="BQ35" i="18" s="1"/>
  <c r="D118" i="16" s="1"/>
  <c r="E118" i="16" s="1"/>
  <c r="BR49" i="19"/>
  <c r="BQ60" i="19" s="1"/>
  <c r="D156" i="16" s="1"/>
  <c r="E156" i="16" s="1"/>
  <c r="BR65" i="18"/>
  <c r="BQ76" i="18" s="1"/>
  <c r="D130" i="16" s="1"/>
  <c r="E130" i="16" s="1"/>
  <c r="BR35" i="9"/>
  <c r="BP33" i="9" s="1"/>
  <c r="BP17" i="9" s="1"/>
  <c r="BR49" i="18"/>
  <c r="BQ58" i="18" s="1"/>
  <c r="D124" i="16" s="1"/>
  <c r="E124" i="16" s="1"/>
  <c r="BR97" i="18"/>
  <c r="BP95" i="18" s="1"/>
  <c r="BP21" i="18" s="1"/>
  <c r="BR81" i="18"/>
  <c r="BP79" i="18" s="1"/>
  <c r="BR65" i="19"/>
  <c r="BQ65" i="19" s="1"/>
  <c r="BR99" i="9"/>
  <c r="BQ110" i="9" s="1"/>
  <c r="D99" i="16" s="1"/>
  <c r="E99" i="16" s="1"/>
  <c r="BR113" i="19"/>
  <c r="BQ115" i="19" s="1"/>
  <c r="D174" i="16" s="1"/>
  <c r="E174" i="16" s="1"/>
  <c r="BR33" i="19"/>
  <c r="BQ33" i="19" s="1"/>
  <c r="D148" i="16" s="1"/>
  <c r="E148" i="16" s="1"/>
  <c r="BN15" i="7"/>
  <c r="AP15" i="7" s="1"/>
  <c r="AZ40" i="5" s="1"/>
  <c r="BR67" i="9"/>
  <c r="BQ67" i="9" s="1"/>
  <c r="BR113" i="23"/>
  <c r="BQ115" i="23" s="1"/>
  <c r="D205" i="16" s="1"/>
  <c r="E205" i="16" s="1"/>
  <c r="BR51" i="9"/>
  <c r="BQ62" i="9" s="1"/>
  <c r="D84" i="16" s="1"/>
  <c r="E84" i="16" s="1"/>
  <c r="BR33" i="23"/>
  <c r="BQ35" i="23" s="1"/>
  <c r="D180" i="16" s="1"/>
  <c r="E180" i="16" s="1"/>
  <c r="BR66" i="17"/>
  <c r="BQ77" i="17" s="1"/>
  <c r="D53" i="16" s="1"/>
  <c r="E53" i="16" s="1"/>
  <c r="BR98" i="17"/>
  <c r="BQ109" i="17" s="1"/>
  <c r="D63" i="16" s="1"/>
  <c r="E63" i="16" s="1"/>
  <c r="BR83" i="9"/>
  <c r="BQ92" i="9" s="1"/>
  <c r="D93" i="16" s="1"/>
  <c r="E93" i="16" s="1"/>
  <c r="BR81" i="19"/>
  <c r="BP79" i="19" s="1"/>
  <c r="BP20" i="19" s="1"/>
  <c r="BR34" i="17"/>
  <c r="BQ43" i="17" s="1"/>
  <c r="D42" i="16" s="1"/>
  <c r="E42" i="16" s="1"/>
  <c r="BR49" i="23"/>
  <c r="BQ58" i="23" s="1"/>
  <c r="D186" i="16" s="1"/>
  <c r="E186" i="16" s="1"/>
  <c r="BR97" i="19"/>
  <c r="BR65" i="23"/>
  <c r="BR81" i="23"/>
  <c r="BR50" i="17"/>
  <c r="BR82" i="17"/>
  <c r="BR114" i="17"/>
  <c r="BR115" i="9"/>
  <c r="AZ29" i="29" l="1"/>
  <c r="AZ23" i="29"/>
  <c r="BO38" i="5"/>
  <c r="BL38" i="5" s="1"/>
  <c r="AZ38" i="5" s="1"/>
  <c r="BR23" i="28"/>
  <c r="BQ140" i="9"/>
  <c r="D108" i="16" s="1"/>
  <c r="E108" i="16" s="1"/>
  <c r="BQ133" i="9"/>
  <c r="D107" i="16" s="1"/>
  <c r="E107" i="16" s="1"/>
  <c r="BP129" i="9"/>
  <c r="BP23" i="9" s="1"/>
  <c r="BQ131" i="9"/>
  <c r="D106" i="16" s="1"/>
  <c r="E106" i="16" s="1"/>
  <c r="BP145" i="9"/>
  <c r="BQ156" i="9"/>
  <c r="D113" i="16" s="1"/>
  <c r="E113" i="16" s="1"/>
  <c r="BQ158" i="9"/>
  <c r="D114" i="16" s="1"/>
  <c r="E114" i="16" s="1"/>
  <c r="BQ147" i="9"/>
  <c r="D111" i="16" s="1"/>
  <c r="E111" i="16" s="1"/>
  <c r="BQ149" i="9"/>
  <c r="D112" i="16" s="1"/>
  <c r="E112" i="16" s="1"/>
  <c r="BQ122" i="18"/>
  <c r="D144" i="16" s="1"/>
  <c r="E144" i="16" s="1"/>
  <c r="BP111" i="18"/>
  <c r="BQ124" i="18"/>
  <c r="BQ115" i="18"/>
  <c r="D143" i="16" s="1"/>
  <c r="E143" i="16" s="1"/>
  <c r="BQ113" i="18"/>
  <c r="BP128" i="17"/>
  <c r="BQ139" i="17"/>
  <c r="D72" i="16" s="1"/>
  <c r="E72" i="16" s="1"/>
  <c r="BQ141" i="17"/>
  <c r="D73" i="16" s="1"/>
  <c r="E73" i="16" s="1"/>
  <c r="BQ130" i="17"/>
  <c r="D70" i="16" s="1"/>
  <c r="E70" i="16" s="1"/>
  <c r="BQ132" i="17"/>
  <c r="D71" i="16" s="1"/>
  <c r="E71" i="16" s="1"/>
  <c r="BQ108" i="9"/>
  <c r="D98" i="16" s="1"/>
  <c r="E98" i="16" s="1"/>
  <c r="BQ92" i="18"/>
  <c r="D135" i="16" s="1"/>
  <c r="E135" i="16" s="1"/>
  <c r="BQ46" i="9"/>
  <c r="D79" i="16" s="1"/>
  <c r="E79" i="16" s="1"/>
  <c r="BP31" i="18"/>
  <c r="BP17" i="18" s="1"/>
  <c r="BQ67" i="18"/>
  <c r="D128" i="16" s="1"/>
  <c r="E128" i="16" s="1"/>
  <c r="BQ33" i="18"/>
  <c r="D117" i="16" s="1"/>
  <c r="E117" i="16" s="1"/>
  <c r="BQ37" i="9"/>
  <c r="D77" i="16" s="1"/>
  <c r="E77" i="16" s="1"/>
  <c r="BQ49" i="18"/>
  <c r="D122" i="16" s="1"/>
  <c r="E122" i="16" s="1"/>
  <c r="BP47" i="18"/>
  <c r="BP18" i="18" s="1"/>
  <c r="BQ35" i="9"/>
  <c r="D76" i="16" s="1"/>
  <c r="E76" i="16" s="1"/>
  <c r="BQ44" i="9"/>
  <c r="D78" i="16" s="1"/>
  <c r="E78" i="16" s="1"/>
  <c r="BQ44" i="18"/>
  <c r="D120" i="16" s="1"/>
  <c r="E120" i="16" s="1"/>
  <c r="BQ42" i="18"/>
  <c r="D119" i="16" s="1"/>
  <c r="E119" i="16" s="1"/>
  <c r="BP63" i="18"/>
  <c r="BP19" i="18" s="1"/>
  <c r="BQ74" i="18"/>
  <c r="D129" i="16" s="1"/>
  <c r="E129" i="16" s="1"/>
  <c r="BQ65" i="18"/>
  <c r="D127" i="16" s="1"/>
  <c r="E127" i="16" s="1"/>
  <c r="BQ108" i="18"/>
  <c r="D140" i="16" s="1"/>
  <c r="E140" i="16" s="1"/>
  <c r="BQ51" i="19"/>
  <c r="D154" i="16" s="1"/>
  <c r="E154" i="16" s="1"/>
  <c r="BQ58" i="19"/>
  <c r="D155" i="16" s="1"/>
  <c r="E155" i="16" s="1"/>
  <c r="BP47" i="19"/>
  <c r="BP18" i="19" s="1"/>
  <c r="BQ49" i="19"/>
  <c r="D153" i="16" s="1"/>
  <c r="E153" i="16" s="1"/>
  <c r="BQ83" i="18"/>
  <c r="D133" i="16" s="1"/>
  <c r="E133" i="16" s="1"/>
  <c r="BQ99" i="9"/>
  <c r="D96" i="16" s="1"/>
  <c r="E96" i="16" s="1"/>
  <c r="BQ81" i="18"/>
  <c r="D132" i="16" s="1"/>
  <c r="E132" i="16" s="1"/>
  <c r="BQ90" i="18"/>
  <c r="D134" i="16" s="1"/>
  <c r="E134" i="16" s="1"/>
  <c r="BQ51" i="18"/>
  <c r="D123" i="16" s="1"/>
  <c r="E123" i="16" s="1"/>
  <c r="BQ60" i="18"/>
  <c r="D125" i="16" s="1"/>
  <c r="E125" i="16" s="1"/>
  <c r="BP64" i="17"/>
  <c r="BP19" i="17" s="1"/>
  <c r="BQ98" i="17"/>
  <c r="D60" i="16" s="1"/>
  <c r="E60" i="16" s="1"/>
  <c r="BQ99" i="18"/>
  <c r="D138" i="16" s="1"/>
  <c r="E138" i="16" s="1"/>
  <c r="BQ100" i="17"/>
  <c r="BQ106" i="18"/>
  <c r="D139" i="16" s="1"/>
  <c r="E139" i="16" s="1"/>
  <c r="BQ113" i="23"/>
  <c r="D204" i="16" s="1"/>
  <c r="E204" i="16" s="1"/>
  <c r="BQ107" i="17"/>
  <c r="D62" i="16" s="1"/>
  <c r="E62" i="16" s="1"/>
  <c r="BQ74" i="19"/>
  <c r="D160" i="16" s="1"/>
  <c r="E160" i="16" s="1"/>
  <c r="BQ97" i="18"/>
  <c r="D137" i="16" s="1"/>
  <c r="E137" i="16" s="1"/>
  <c r="BP97" i="9"/>
  <c r="BP21" i="9" s="1"/>
  <c r="BP49" i="9"/>
  <c r="BP18" i="9" s="1"/>
  <c r="BQ60" i="23"/>
  <c r="D187" i="16" s="1"/>
  <c r="E187" i="16" s="1"/>
  <c r="BQ69" i="9"/>
  <c r="D87" i="16" s="1"/>
  <c r="E87" i="16" s="1"/>
  <c r="BQ51" i="23"/>
  <c r="D185" i="16" s="1"/>
  <c r="E185" i="16" s="1"/>
  <c r="BP15" i="7"/>
  <c r="D10" i="16" s="1"/>
  <c r="BQ85" i="9"/>
  <c r="D92" i="16" s="1"/>
  <c r="E92" i="16" s="1"/>
  <c r="BQ76" i="9"/>
  <c r="D88" i="16" s="1"/>
  <c r="E88" i="16" s="1"/>
  <c r="BQ67" i="19"/>
  <c r="D159" i="16" s="1"/>
  <c r="E159" i="16" s="1"/>
  <c r="BP63" i="19"/>
  <c r="BP19" i="19" s="1"/>
  <c r="BQ76" i="19"/>
  <c r="D161" i="16" s="1"/>
  <c r="E161" i="16" s="1"/>
  <c r="BQ124" i="19"/>
  <c r="D176" i="16" s="1"/>
  <c r="E176" i="16" s="1"/>
  <c r="BQ33" i="23"/>
  <c r="BQ78" i="9"/>
  <c r="D89" i="16" s="1"/>
  <c r="E89" i="16" s="1"/>
  <c r="BP111" i="19"/>
  <c r="BQ101" i="9"/>
  <c r="D97" i="16" s="1"/>
  <c r="E97" i="16" s="1"/>
  <c r="BQ42" i="23"/>
  <c r="D181" i="16" s="1"/>
  <c r="E181" i="16" s="1"/>
  <c r="BQ94" i="9"/>
  <c r="D94" i="16" s="1"/>
  <c r="E94" i="16" s="1"/>
  <c r="BQ44" i="23"/>
  <c r="D182" i="16" s="1"/>
  <c r="E182" i="16" s="1"/>
  <c r="BP111" i="23"/>
  <c r="BP22" i="23" s="1"/>
  <c r="BQ60" i="9"/>
  <c r="D83" i="16" s="1"/>
  <c r="E83" i="16" s="1"/>
  <c r="BQ83" i="9"/>
  <c r="BP81" i="9"/>
  <c r="BP20" i="9" s="1"/>
  <c r="BQ75" i="17"/>
  <c r="D52" i="16" s="1"/>
  <c r="E52" i="16" s="1"/>
  <c r="BQ124" i="23"/>
  <c r="D207" i="16" s="1"/>
  <c r="E207" i="16" s="1"/>
  <c r="BQ122" i="23"/>
  <c r="D206" i="16" s="1"/>
  <c r="E206" i="16" s="1"/>
  <c r="BP65" i="9"/>
  <c r="BP19" i="9" s="1"/>
  <c r="BQ113" i="19"/>
  <c r="D173" i="16" s="1"/>
  <c r="E173" i="16" s="1"/>
  <c r="BQ122" i="19"/>
  <c r="D175" i="16" s="1"/>
  <c r="E175" i="16" s="1"/>
  <c r="BQ35" i="19"/>
  <c r="D149" i="16" s="1"/>
  <c r="E149" i="16" s="1"/>
  <c r="BP31" i="19"/>
  <c r="BP17" i="19" s="1"/>
  <c r="BQ42" i="19"/>
  <c r="BQ44" i="19"/>
  <c r="D151" i="16" s="1"/>
  <c r="E151" i="16" s="1"/>
  <c r="BQ49" i="23"/>
  <c r="D184" i="16" s="1"/>
  <c r="E184" i="16" s="1"/>
  <c r="BQ53" i="9"/>
  <c r="D82" i="16" s="1"/>
  <c r="E82" i="16" s="1"/>
  <c r="BQ51" i="9"/>
  <c r="D81" i="16" s="1"/>
  <c r="E81" i="16" s="1"/>
  <c r="BP96" i="17"/>
  <c r="BP21" i="17" s="1"/>
  <c r="BP31" i="23"/>
  <c r="BP17" i="23" s="1"/>
  <c r="BP47" i="23"/>
  <c r="BP18" i="23" s="1"/>
  <c r="BQ90" i="19"/>
  <c r="D165" i="16" s="1"/>
  <c r="E165" i="16" s="1"/>
  <c r="BQ81" i="19"/>
  <c r="D163" i="16" s="1"/>
  <c r="E163" i="16" s="1"/>
  <c r="BQ92" i="19"/>
  <c r="D166" i="16" s="1"/>
  <c r="E166" i="16" s="1"/>
  <c r="BQ83" i="19"/>
  <c r="D164" i="16" s="1"/>
  <c r="E164" i="16" s="1"/>
  <c r="BQ68" i="17"/>
  <c r="D51" i="16" s="1"/>
  <c r="E51" i="16" s="1"/>
  <c r="BQ66" i="17"/>
  <c r="D50" i="16" s="1"/>
  <c r="E50" i="16" s="1"/>
  <c r="BQ36" i="17"/>
  <c r="D41" i="16" s="1"/>
  <c r="E41" i="16" s="1"/>
  <c r="BQ34" i="17"/>
  <c r="D40" i="16" s="1"/>
  <c r="E40" i="16" s="1"/>
  <c r="BQ45" i="17"/>
  <c r="D43" i="16" s="1"/>
  <c r="E43" i="16" s="1"/>
  <c r="BP32" i="17"/>
  <c r="BP17" i="17" s="1"/>
  <c r="BQ99" i="19"/>
  <c r="D169" i="16" s="1"/>
  <c r="E169" i="16" s="1"/>
  <c r="BQ108" i="19"/>
  <c r="D171" i="16" s="1"/>
  <c r="E171" i="16" s="1"/>
  <c r="BQ106" i="19"/>
  <c r="D170" i="16" s="1"/>
  <c r="E170" i="16" s="1"/>
  <c r="BQ97" i="19"/>
  <c r="D168" i="16" s="1"/>
  <c r="E168" i="16" s="1"/>
  <c r="BP95" i="19"/>
  <c r="D158" i="16"/>
  <c r="E158" i="16" s="1"/>
  <c r="BP20" i="18"/>
  <c r="BQ115" i="9"/>
  <c r="BQ124" i="9"/>
  <c r="D103" i="16" s="1"/>
  <c r="E103" i="16" s="1"/>
  <c r="BQ117" i="9"/>
  <c r="D102" i="16" s="1"/>
  <c r="E102" i="16" s="1"/>
  <c r="BQ126" i="9"/>
  <c r="D104" i="16" s="1"/>
  <c r="E104" i="16" s="1"/>
  <c r="BP113" i="9"/>
  <c r="BQ84" i="17"/>
  <c r="D56" i="16" s="1"/>
  <c r="E56" i="16" s="1"/>
  <c r="BQ82" i="17"/>
  <c r="BQ91" i="17"/>
  <c r="D57" i="16" s="1"/>
  <c r="E57" i="16" s="1"/>
  <c r="BP80" i="17"/>
  <c r="BQ93" i="17"/>
  <c r="D58" i="16" s="1"/>
  <c r="E58" i="16" s="1"/>
  <c r="BQ97" i="23"/>
  <c r="D199" i="16" s="1"/>
  <c r="E199" i="16" s="1"/>
  <c r="BP95" i="23"/>
  <c r="BQ99" i="23"/>
  <c r="D200" i="16" s="1"/>
  <c r="BQ108" i="23"/>
  <c r="D202" i="16" s="1"/>
  <c r="E202" i="16" s="1"/>
  <c r="BQ106" i="23"/>
  <c r="D201" i="16" s="1"/>
  <c r="E201" i="16" s="1"/>
  <c r="BQ76" i="23"/>
  <c r="BQ74" i="23"/>
  <c r="BP63" i="23"/>
  <c r="BQ65" i="23"/>
  <c r="BQ67" i="23"/>
  <c r="BP112" i="17"/>
  <c r="BQ114" i="17"/>
  <c r="BQ123" i="17"/>
  <c r="D67" i="16" s="1"/>
  <c r="E67" i="16" s="1"/>
  <c r="BQ125" i="17"/>
  <c r="D68" i="16" s="1"/>
  <c r="E68" i="16" s="1"/>
  <c r="BQ116" i="17"/>
  <c r="D66" i="16" s="1"/>
  <c r="E66" i="16" s="1"/>
  <c r="BQ59" i="17"/>
  <c r="BQ61" i="17"/>
  <c r="BQ52" i="17"/>
  <c r="BP48" i="17"/>
  <c r="BQ50" i="17"/>
  <c r="BQ90" i="23"/>
  <c r="D196" i="16" s="1"/>
  <c r="BQ83" i="23"/>
  <c r="D195" i="16" s="1"/>
  <c r="BQ92" i="23"/>
  <c r="D197" i="16" s="1"/>
  <c r="BP79" i="23"/>
  <c r="BQ81" i="23"/>
  <c r="D194" i="16" s="1"/>
  <c r="E194" i="16" s="1"/>
  <c r="D86" i="16"/>
  <c r="E86" i="16" s="1"/>
  <c r="AZ29" i="28" l="1"/>
  <c r="BP5" i="28"/>
  <c r="AZ23" i="28"/>
  <c r="BQ129" i="9"/>
  <c r="D179" i="16"/>
  <c r="E179" i="16" s="1"/>
  <c r="E241" i="16"/>
  <c r="BQ111" i="18"/>
  <c r="BR111" i="18" s="1"/>
  <c r="BP23" i="17"/>
  <c r="BP24" i="9"/>
  <c r="BQ128" i="17"/>
  <c r="BR128" i="17" s="1"/>
  <c r="BQ145" i="9"/>
  <c r="D145" i="16"/>
  <c r="E145" i="16" s="1"/>
  <c r="D190" i="16"/>
  <c r="E190" i="16" s="1"/>
  <c r="E195" i="16"/>
  <c r="D192" i="16"/>
  <c r="E192" i="16" s="1"/>
  <c r="E197" i="16"/>
  <c r="D191" i="16"/>
  <c r="E191" i="16" s="1"/>
  <c r="E196" i="16"/>
  <c r="D61" i="16"/>
  <c r="E61" i="16" s="1"/>
  <c r="E200" i="16"/>
  <c r="BQ31" i="18"/>
  <c r="BQ33" i="9"/>
  <c r="BR33" i="9" s="1"/>
  <c r="BQ63" i="18"/>
  <c r="BP22" i="18"/>
  <c r="BQ47" i="19"/>
  <c r="BQ47" i="18"/>
  <c r="BR47" i="18" s="1"/>
  <c r="BQ65" i="9"/>
  <c r="BQ19" i="9" s="1"/>
  <c r="BR19" i="9" s="1"/>
  <c r="AZ19" i="9" s="1"/>
  <c r="BQ79" i="18"/>
  <c r="BR79" i="18" s="1"/>
  <c r="BQ96" i="17"/>
  <c r="BR96" i="17" s="1"/>
  <c r="BQ63" i="19"/>
  <c r="BR63" i="19" s="1"/>
  <c r="BQ97" i="9"/>
  <c r="BR97" i="9" s="1"/>
  <c r="BQ31" i="23"/>
  <c r="BQ17" i="23" s="1"/>
  <c r="BR17" i="23" s="1"/>
  <c r="AZ17" i="23" s="1"/>
  <c r="BQ95" i="18"/>
  <c r="BR111" i="19"/>
  <c r="BP22" i="19"/>
  <c r="BQ81" i="9"/>
  <c r="BR81" i="9" s="1"/>
  <c r="D91" i="16"/>
  <c r="E91" i="16" s="1"/>
  <c r="BQ32" i="17"/>
  <c r="BQ17" i="17" s="1"/>
  <c r="BQ47" i="23"/>
  <c r="BR47" i="23" s="1"/>
  <c r="BQ49" i="9"/>
  <c r="BR49" i="9" s="1"/>
  <c r="BQ111" i="19"/>
  <c r="BQ111" i="23"/>
  <c r="D150" i="16"/>
  <c r="E150" i="16" s="1"/>
  <c r="BQ31" i="19"/>
  <c r="AZ31" i="19" s="1"/>
  <c r="BQ79" i="19"/>
  <c r="BQ20" i="19" s="1"/>
  <c r="BR20" i="19" s="1"/>
  <c r="AZ20" i="19" s="1"/>
  <c r="BQ64" i="17"/>
  <c r="BR64" i="17" s="1"/>
  <c r="BQ95" i="19"/>
  <c r="BR95" i="19" s="1"/>
  <c r="AZ79" i="19"/>
  <c r="BP21" i="19"/>
  <c r="BP20" i="23"/>
  <c r="BP18" i="17"/>
  <c r="D48" i="16"/>
  <c r="E48" i="16" s="1"/>
  <c r="D65" i="16"/>
  <c r="E65" i="16" s="1"/>
  <c r="BQ112" i="17"/>
  <c r="BR112" i="17" s="1"/>
  <c r="BP19" i="23"/>
  <c r="BP22" i="9"/>
  <c r="BQ113" i="9"/>
  <c r="BR113" i="9" s="1"/>
  <c r="D101" i="16"/>
  <c r="E101" i="16" s="1"/>
  <c r="BQ79" i="23"/>
  <c r="BQ95" i="23"/>
  <c r="BR95" i="23" s="1"/>
  <c r="D45" i="16"/>
  <c r="E45" i="16" s="1"/>
  <c r="BQ48" i="17"/>
  <c r="D46" i="16"/>
  <c r="E46" i="16" s="1"/>
  <c r="D47" i="16"/>
  <c r="E47" i="16" s="1"/>
  <c r="BP22" i="17"/>
  <c r="D189" i="16"/>
  <c r="E189" i="16" s="1"/>
  <c r="BQ63" i="23"/>
  <c r="BP21" i="23"/>
  <c r="BP20" i="17"/>
  <c r="D55" i="16"/>
  <c r="E55" i="16" s="1"/>
  <c r="BQ80" i="17"/>
  <c r="BQ22" i="23" l="1"/>
  <c r="BR22" i="23" s="1"/>
  <c r="AZ22" i="23" s="1"/>
  <c r="AZ111" i="23"/>
  <c r="BR111" i="23"/>
  <c r="AZ31" i="23"/>
  <c r="A168" i="22" s="1"/>
  <c r="BQ22" i="19"/>
  <c r="BR22" i="19" s="1"/>
  <c r="AZ22" i="19" s="1"/>
  <c r="AZ111" i="19"/>
  <c r="BQ21" i="19"/>
  <c r="AZ95" i="19"/>
  <c r="AZ63" i="19"/>
  <c r="D157" i="16" s="1"/>
  <c r="E157" i="16" s="1"/>
  <c r="AZ64" i="17"/>
  <c r="D49" i="16" s="1"/>
  <c r="E49" i="16" s="1"/>
  <c r="BQ23" i="9"/>
  <c r="BR23" i="9" s="1"/>
  <c r="AZ23" i="9" s="1"/>
  <c r="AZ129" i="9"/>
  <c r="BR129" i="9"/>
  <c r="AZ65" i="9"/>
  <c r="A108" i="22" s="1"/>
  <c r="D162" i="16"/>
  <c r="E162" i="16" s="1"/>
  <c r="A157" i="22"/>
  <c r="D147" i="16"/>
  <c r="E147" i="16" s="1"/>
  <c r="A148" i="22"/>
  <c r="BQ18" i="19"/>
  <c r="BR18" i="19" s="1"/>
  <c r="AZ18" i="19" s="1"/>
  <c r="AZ47" i="19"/>
  <c r="BP25" i="9"/>
  <c r="AZ145" i="9"/>
  <c r="BQ24" i="9"/>
  <c r="BR24" i="9" s="1"/>
  <c r="AZ24" i="9" s="1"/>
  <c r="BR145" i="9"/>
  <c r="BQ23" i="17"/>
  <c r="BR23" i="17" s="1"/>
  <c r="AZ23" i="17" s="1"/>
  <c r="AZ128" i="17"/>
  <c r="BQ21" i="18"/>
  <c r="BR21" i="18" s="1"/>
  <c r="AZ21" i="18" s="1"/>
  <c r="AZ95" i="18"/>
  <c r="AZ79" i="18"/>
  <c r="BR63" i="18"/>
  <c r="AZ63" i="18"/>
  <c r="BQ19" i="18"/>
  <c r="BR19" i="18" s="1"/>
  <c r="AZ19" i="18" s="1"/>
  <c r="AZ47" i="18"/>
  <c r="BR31" i="18"/>
  <c r="AZ31" i="18"/>
  <c r="BQ22" i="18"/>
  <c r="BR22" i="18" s="1"/>
  <c r="AZ22" i="18" s="1"/>
  <c r="AZ111" i="18"/>
  <c r="AZ97" i="9"/>
  <c r="AZ81" i="9"/>
  <c r="AZ33" i="9"/>
  <c r="AZ96" i="17"/>
  <c r="BP24" i="17"/>
  <c r="BR17" i="17"/>
  <c r="AZ17" i="17" s="1"/>
  <c r="AZ32" i="17"/>
  <c r="BQ21" i="23"/>
  <c r="BR21" i="23" s="1"/>
  <c r="AZ21" i="23" s="1"/>
  <c r="AZ95" i="23"/>
  <c r="AZ47" i="23"/>
  <c r="BQ20" i="23"/>
  <c r="BR20" i="23" s="1"/>
  <c r="AZ20" i="23" s="1"/>
  <c r="AZ79" i="23"/>
  <c r="BR79" i="23"/>
  <c r="BQ17" i="18"/>
  <c r="BR17" i="18" s="1"/>
  <c r="AZ17" i="18" s="1"/>
  <c r="BQ17" i="9"/>
  <c r="BP23" i="18"/>
  <c r="BM35" i="5" s="1"/>
  <c r="BR65" i="9"/>
  <c r="BQ20" i="18"/>
  <c r="BR20" i="18" s="1"/>
  <c r="AZ20" i="18" s="1"/>
  <c r="BR47" i="19"/>
  <c r="BQ18" i="18"/>
  <c r="BR18" i="18" s="1"/>
  <c r="AZ18" i="18" s="1"/>
  <c r="BQ21" i="17"/>
  <c r="BR21" i="17" s="1"/>
  <c r="AZ21" i="17" s="1"/>
  <c r="BQ21" i="9"/>
  <c r="BR21" i="9" s="1"/>
  <c r="AZ21" i="9" s="1"/>
  <c r="BR31" i="23"/>
  <c r="BQ20" i="9"/>
  <c r="BR20" i="9" s="1"/>
  <c r="AZ20" i="9" s="1"/>
  <c r="BR79" i="19"/>
  <c r="BR95" i="18"/>
  <c r="BQ19" i="19"/>
  <c r="BR19" i="19" s="1"/>
  <c r="AZ19" i="19" s="1"/>
  <c r="BQ18" i="23"/>
  <c r="BR18" i="23" s="1"/>
  <c r="AZ18" i="23" s="1"/>
  <c r="BR32" i="17"/>
  <c r="AZ49" i="9"/>
  <c r="BQ18" i="9"/>
  <c r="BR18" i="9" s="1"/>
  <c r="AZ18" i="9" s="1"/>
  <c r="BQ19" i="17"/>
  <c r="BR19" i="17" s="1"/>
  <c r="AZ19" i="17" s="1"/>
  <c r="BQ17" i="19"/>
  <c r="BR17" i="19" s="1"/>
  <c r="AZ17" i="19" s="1"/>
  <c r="BR31" i="19"/>
  <c r="BR21" i="19"/>
  <c r="AZ21" i="19" s="1"/>
  <c r="BP23" i="19"/>
  <c r="BQ20" i="17"/>
  <c r="BR20" i="17" s="1"/>
  <c r="AZ20" i="17" s="1"/>
  <c r="AZ80" i="17"/>
  <c r="BQ19" i="23"/>
  <c r="BR19" i="23" s="1"/>
  <c r="AZ19" i="23" s="1"/>
  <c r="AZ63" i="23"/>
  <c r="BQ18" i="17"/>
  <c r="BR18" i="17" s="1"/>
  <c r="AZ18" i="17" s="1"/>
  <c r="AZ48" i="17"/>
  <c r="BQ22" i="9"/>
  <c r="AZ113" i="9"/>
  <c r="BR80" i="17"/>
  <c r="BP23" i="23"/>
  <c r="BQ22" i="17"/>
  <c r="BR22" i="17" s="1"/>
  <c r="AZ22" i="17" s="1"/>
  <c r="AZ112" i="17"/>
  <c r="BR63" i="23"/>
  <c r="BR48" i="17"/>
  <c r="D178" i="16" l="1"/>
  <c r="E178" i="16" s="1"/>
  <c r="D240" i="16"/>
  <c r="E240" i="16" s="1"/>
  <c r="E239" i="16" s="1"/>
  <c r="D203" i="16"/>
  <c r="E203" i="16" s="1"/>
  <c r="A183" i="22"/>
  <c r="D209" i="16"/>
  <c r="E209" i="16" s="1"/>
  <c r="E208" i="16" s="1"/>
  <c r="D172" i="16"/>
  <c r="E172" i="16" s="1"/>
  <c r="A163" i="22"/>
  <c r="D167" i="16"/>
  <c r="E167" i="16" s="1"/>
  <c r="A160" i="22"/>
  <c r="A154" i="22"/>
  <c r="A85" i="22"/>
  <c r="D85" i="16"/>
  <c r="E85" i="16" s="1"/>
  <c r="D105" i="16"/>
  <c r="E105" i="16" s="1"/>
  <c r="A120" i="22"/>
  <c r="D116" i="16"/>
  <c r="E116" i="16" s="1"/>
  <c r="A128" i="22"/>
  <c r="D100" i="16"/>
  <c r="E100" i="16" s="1"/>
  <c r="A117" i="22"/>
  <c r="D95" i="16"/>
  <c r="E95" i="16" s="1"/>
  <c r="A114" i="22"/>
  <c r="D110" i="16"/>
  <c r="E110" i="16" s="1"/>
  <c r="A123" i="22"/>
  <c r="D59" i="16"/>
  <c r="E59" i="16" s="1"/>
  <c r="A91" i="22"/>
  <c r="D141" i="16"/>
  <c r="E141" i="16" s="1"/>
  <c r="A143" i="22"/>
  <c r="D121" i="16"/>
  <c r="E121" i="16" s="1"/>
  <c r="A131" i="22"/>
  <c r="D131" i="16"/>
  <c r="E131" i="16" s="1"/>
  <c r="A137" i="22"/>
  <c r="D198" i="16"/>
  <c r="E198" i="16" s="1"/>
  <c r="A180" i="22"/>
  <c r="D90" i="16"/>
  <c r="E90" i="16" s="1"/>
  <c r="A111" i="22"/>
  <c r="D126" i="16"/>
  <c r="E126" i="16" s="1"/>
  <c r="A134" i="22"/>
  <c r="D188" i="16"/>
  <c r="E188" i="16" s="1"/>
  <c r="A174" i="22"/>
  <c r="D193" i="16"/>
  <c r="E193" i="16" s="1"/>
  <c r="A177" i="22"/>
  <c r="D54" i="16"/>
  <c r="E54" i="16" s="1"/>
  <c r="A88" i="22"/>
  <c r="D80" i="16"/>
  <c r="E80" i="16" s="1"/>
  <c r="A105" i="22"/>
  <c r="D183" i="16"/>
  <c r="E183" i="16" s="1"/>
  <c r="A171" i="22"/>
  <c r="D39" i="16"/>
  <c r="E39" i="16" s="1"/>
  <c r="A79" i="22"/>
  <c r="D75" i="16"/>
  <c r="E75" i="16" s="1"/>
  <c r="A102" i="22"/>
  <c r="D136" i="16"/>
  <c r="E136" i="16" s="1"/>
  <c r="A140" i="22"/>
  <c r="D152" i="16"/>
  <c r="A151" i="22"/>
  <c r="D69" i="16"/>
  <c r="E69" i="16" s="1"/>
  <c r="A97" i="22"/>
  <c r="D64" i="16"/>
  <c r="E64" i="16" s="1"/>
  <c r="A94" i="22"/>
  <c r="D44" i="16"/>
  <c r="E44" i="16" s="1"/>
  <c r="A82" i="22"/>
  <c r="BR17" i="9"/>
  <c r="AZ17" i="9" s="1"/>
  <c r="BQ25" i="9"/>
  <c r="BO34" i="5" s="1"/>
  <c r="BQ24" i="17"/>
  <c r="BO33" i="5" s="1"/>
  <c r="BQ23" i="18"/>
  <c r="BO35" i="5" s="1"/>
  <c r="BL35" i="5" s="1"/>
  <c r="AZ35" i="5" s="1"/>
  <c r="BR22" i="9"/>
  <c r="AZ22" i="9" s="1"/>
  <c r="BQ23" i="19"/>
  <c r="BO36" i="5" s="1"/>
  <c r="BQ23" i="23"/>
  <c r="BO37" i="5" s="1"/>
  <c r="BM36" i="5"/>
  <c r="BM34" i="5"/>
  <c r="BM33" i="5"/>
  <c r="BM37" i="5"/>
  <c r="E152" i="16" l="1"/>
  <c r="E146" i="16" s="1"/>
  <c r="E74" i="16"/>
  <c r="E115" i="16"/>
  <c r="E38" i="16"/>
  <c r="E177" i="16"/>
  <c r="BM40" i="5"/>
  <c r="BO40" i="5"/>
  <c r="BR23" i="18"/>
  <c r="BP5" i="18" s="1"/>
  <c r="BR23" i="19"/>
  <c r="BP5" i="19" s="1"/>
  <c r="BL36" i="5"/>
  <c r="AZ36" i="5" s="1"/>
  <c r="BR25" i="9"/>
  <c r="BL34" i="5"/>
  <c r="AZ34" i="5" s="1"/>
  <c r="BL37" i="5"/>
  <c r="AZ37" i="5" s="1"/>
  <c r="BR23" i="23"/>
  <c r="BP5" i="23" s="1"/>
  <c r="BL33" i="5"/>
  <c r="AZ33" i="5" s="1"/>
  <c r="BR24" i="17"/>
  <c r="BP5" i="17" s="1"/>
  <c r="AZ25" i="9" l="1"/>
  <c r="D74" i="16" s="1"/>
  <c r="BP5" i="9"/>
  <c r="Q60" i="5" s="1"/>
  <c r="M60" i="5" s="1"/>
  <c r="AS59" i="5" s="1"/>
  <c r="AZ29" i="18"/>
  <c r="AZ29" i="19"/>
  <c r="AZ23" i="18"/>
  <c r="D115" i="16" s="1"/>
  <c r="AZ23" i="19"/>
  <c r="D146" i="16" s="1"/>
  <c r="AZ23" i="23"/>
  <c r="AZ31" i="9"/>
  <c r="BL40" i="5"/>
  <c r="AY5" i="5" s="1"/>
  <c r="AZ29" i="23"/>
  <c r="AZ24" i="17"/>
  <c r="AZ30" i="17"/>
  <c r="D38" i="16" l="1"/>
  <c r="D177" i="16"/>
  <c r="D208" i="16"/>
  <c r="D239" i="16"/>
  <c r="AY5" i="9"/>
  <c r="AX5" i="22" l="1"/>
  <c r="AY5" i="18"/>
  <c r="AY5" i="17"/>
  <c r="AY5" i="29"/>
  <c r="AY5" i="28"/>
  <c r="AY5" i="23"/>
  <c r="AY5" i="19"/>
  <c r="AY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H15" authorId="0" shapeId="0" xr:uid="{00000000-0006-0000-02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H17" authorId="0" shapeId="0" xr:uid="{00000000-0006-0000-0200-000002000000}">
      <text>
        <r>
          <rPr>
            <b/>
            <sz val="8"/>
            <color indexed="81"/>
            <rFont val="Tahoma"/>
            <family val="2"/>
          </rPr>
          <t>Enter:
Yes or No</t>
        </r>
        <r>
          <rPr>
            <sz val="8"/>
            <color indexed="81"/>
            <rFont val="Tahoma"/>
            <family val="2"/>
          </rPr>
          <t xml:space="preserve">
</t>
        </r>
      </text>
    </comment>
    <comment ref="BH19" authorId="0" shapeId="0" xr:uid="{00000000-0006-0000-0200-000003000000}">
      <text>
        <r>
          <rPr>
            <b/>
            <sz val="8"/>
            <color indexed="81"/>
            <rFont val="Tahoma"/>
            <family val="2"/>
          </rPr>
          <t>Enter:
Yes or No</t>
        </r>
        <r>
          <rPr>
            <sz val="8"/>
            <color indexed="81"/>
            <rFont val="Tahoma"/>
            <family val="2"/>
          </rPr>
          <t xml:space="preserve">
</t>
        </r>
      </text>
    </comment>
    <comment ref="BH21" authorId="0" shapeId="0" xr:uid="{00000000-0006-0000-0200-000004000000}">
      <text>
        <r>
          <rPr>
            <b/>
            <sz val="8"/>
            <color indexed="81"/>
            <rFont val="Tahoma"/>
            <family val="2"/>
          </rPr>
          <t>Enter:
Yes or No</t>
        </r>
        <r>
          <rPr>
            <sz val="8"/>
            <color indexed="81"/>
            <rFont val="Tahoma"/>
            <family val="2"/>
          </rPr>
          <t xml:space="preserve">
</t>
        </r>
      </text>
    </comment>
    <comment ref="BH23" authorId="0" shapeId="0" xr:uid="{00000000-0006-0000-0200-000005000000}">
      <text>
        <r>
          <rPr>
            <b/>
            <sz val="8"/>
            <color indexed="81"/>
            <rFont val="Tahoma"/>
            <family val="2"/>
          </rPr>
          <t>Enter:
Yes or No</t>
        </r>
        <r>
          <rPr>
            <sz val="8"/>
            <color indexed="81"/>
            <rFont val="Tahoma"/>
            <family val="2"/>
          </rPr>
          <t xml:space="preserve">
</t>
        </r>
      </text>
    </comment>
    <comment ref="BH25" authorId="0" shapeId="0" xr:uid="{00000000-0006-0000-0200-000006000000}">
      <text>
        <r>
          <rPr>
            <b/>
            <sz val="8"/>
            <color indexed="81"/>
            <rFont val="Tahoma"/>
            <family val="2"/>
          </rPr>
          <t>Enter:
Yes or No</t>
        </r>
        <r>
          <rPr>
            <sz val="8"/>
            <color indexed="81"/>
            <rFont val="Tahoma"/>
            <family val="2"/>
          </rPr>
          <t xml:space="preserve">
</t>
        </r>
      </text>
    </comment>
    <comment ref="BH27" authorId="0" shapeId="0" xr:uid="{00000000-0006-0000-0200-000007000000}">
      <text>
        <r>
          <rPr>
            <b/>
            <sz val="8"/>
            <color indexed="81"/>
            <rFont val="Tahoma"/>
            <family val="2"/>
          </rPr>
          <t>Enter:
Yes or No</t>
        </r>
        <r>
          <rPr>
            <sz val="8"/>
            <color indexed="81"/>
            <rFont val="Tahoma"/>
            <family val="2"/>
          </rPr>
          <t xml:space="preserve">
</t>
        </r>
      </text>
    </comment>
    <comment ref="BH29" authorId="0" shapeId="0" xr:uid="{00000000-0006-0000-0200-000008000000}">
      <text>
        <r>
          <rPr>
            <b/>
            <sz val="8"/>
            <color indexed="81"/>
            <rFont val="Tahoma"/>
            <family val="2"/>
          </rPr>
          <t>Enter:
Yes or No</t>
        </r>
        <r>
          <rPr>
            <sz val="8"/>
            <color indexed="81"/>
            <rFont val="Tahoma"/>
            <family val="2"/>
          </rPr>
          <t xml:space="preserve">
</t>
        </r>
      </text>
    </comment>
    <comment ref="BH31" authorId="0" shapeId="0" xr:uid="{00000000-0006-0000-0200-000009000000}">
      <text>
        <r>
          <rPr>
            <b/>
            <sz val="8"/>
            <color indexed="81"/>
            <rFont val="Tahoma"/>
            <family val="2"/>
          </rPr>
          <t>Enter:
Yes or No</t>
        </r>
        <r>
          <rPr>
            <sz val="8"/>
            <color indexed="81"/>
            <rFont val="Tahoma"/>
            <family val="2"/>
          </rPr>
          <t xml:space="preserve">
</t>
        </r>
      </text>
    </comment>
    <comment ref="BH33" authorId="0" shapeId="0" xr:uid="{00000000-0006-0000-0200-00000A000000}">
      <text>
        <r>
          <rPr>
            <b/>
            <sz val="8"/>
            <color indexed="81"/>
            <rFont val="Tahoma"/>
            <family val="2"/>
          </rPr>
          <t>Enter:
Yes or No</t>
        </r>
        <r>
          <rPr>
            <sz val="8"/>
            <color indexed="81"/>
            <rFont val="Tahoma"/>
            <family val="2"/>
          </rPr>
          <t xml:space="preserve">
</t>
        </r>
      </text>
    </comment>
    <comment ref="BH35" authorId="0" shapeId="0" xr:uid="{00000000-0006-0000-0200-00000B000000}">
      <text>
        <r>
          <rPr>
            <b/>
            <sz val="8"/>
            <color indexed="81"/>
            <rFont val="Tahoma"/>
            <family val="2"/>
          </rPr>
          <t>Enter:
Yes or No</t>
        </r>
        <r>
          <rPr>
            <sz val="8"/>
            <color indexed="81"/>
            <rFont val="Tahoma"/>
            <family val="2"/>
          </rPr>
          <t xml:space="preserve">
</t>
        </r>
      </text>
    </comment>
    <comment ref="BH37" authorId="0" shapeId="0" xr:uid="{00000000-0006-0000-0200-00000C000000}">
      <text>
        <r>
          <rPr>
            <b/>
            <sz val="8"/>
            <color indexed="81"/>
            <rFont val="Tahoma"/>
            <family val="2"/>
          </rPr>
          <t>Enter:
Yes or No</t>
        </r>
        <r>
          <rPr>
            <sz val="8"/>
            <color indexed="81"/>
            <rFont val="Tahoma"/>
            <family val="2"/>
          </rPr>
          <t xml:space="preserve">
</t>
        </r>
      </text>
    </comment>
    <comment ref="BH39" authorId="0" shapeId="0" xr:uid="{00000000-0006-0000-0200-00000D000000}">
      <text>
        <r>
          <rPr>
            <b/>
            <sz val="8"/>
            <color indexed="81"/>
            <rFont val="Tahoma"/>
            <family val="2"/>
          </rPr>
          <t>Enter:
Yes or No</t>
        </r>
        <r>
          <rPr>
            <sz val="8"/>
            <color indexed="81"/>
            <rFont val="Tahoma"/>
            <family val="2"/>
          </rPr>
          <t xml:space="preserve">
</t>
        </r>
      </text>
    </comment>
    <comment ref="BH41" authorId="0" shapeId="0" xr:uid="{00000000-0006-0000-0200-00000E000000}">
      <text>
        <r>
          <rPr>
            <b/>
            <sz val="8"/>
            <color indexed="81"/>
            <rFont val="Tahoma"/>
            <family val="2"/>
          </rPr>
          <t>Enter:
Yes or No</t>
        </r>
        <r>
          <rPr>
            <sz val="8"/>
            <color indexed="81"/>
            <rFont val="Tahoma"/>
            <family val="2"/>
          </rPr>
          <t xml:space="preserve">
</t>
        </r>
      </text>
    </comment>
    <comment ref="BH43" authorId="0" shapeId="0" xr:uid="{00000000-0006-0000-0200-00000F000000}">
      <text>
        <r>
          <rPr>
            <b/>
            <sz val="8"/>
            <color indexed="81"/>
            <rFont val="Tahoma"/>
            <family val="2"/>
          </rPr>
          <t>Enter:
Yes or No</t>
        </r>
        <r>
          <rPr>
            <sz val="8"/>
            <color indexed="81"/>
            <rFont val="Tahoma"/>
            <family val="2"/>
          </rPr>
          <t xml:space="preserve">
</t>
        </r>
      </text>
    </comment>
    <comment ref="BH45" authorId="0" shapeId="0" xr:uid="{00000000-0006-0000-0200-000010000000}">
      <text>
        <r>
          <rPr>
            <b/>
            <sz val="8"/>
            <color indexed="81"/>
            <rFont val="Tahoma"/>
            <family val="2"/>
          </rPr>
          <t>Enter:
Yes or No</t>
        </r>
        <r>
          <rPr>
            <sz val="8"/>
            <color indexed="81"/>
            <rFont val="Tahoma"/>
            <family val="2"/>
          </rPr>
          <t xml:space="preserve">
</t>
        </r>
      </text>
    </comment>
    <comment ref="BH47" authorId="0" shapeId="0" xr:uid="{00000000-0006-0000-0200-000011000000}">
      <text>
        <r>
          <rPr>
            <b/>
            <sz val="8"/>
            <color indexed="81"/>
            <rFont val="Tahoma"/>
            <family val="2"/>
          </rPr>
          <t>Enter:
Yes or No</t>
        </r>
        <r>
          <rPr>
            <sz val="8"/>
            <color indexed="81"/>
            <rFont val="Tahoma"/>
            <family val="2"/>
          </rPr>
          <t xml:space="preserve">
</t>
        </r>
      </text>
    </comment>
    <comment ref="BH49" authorId="0" shapeId="0" xr:uid="{30410099-D046-4A83-8D2A-0A8BB14A6CD6}">
      <text>
        <r>
          <rPr>
            <b/>
            <sz val="8"/>
            <color indexed="81"/>
            <rFont val="Tahoma"/>
            <family val="2"/>
          </rPr>
          <t>Enter:
Yes or No</t>
        </r>
        <r>
          <rPr>
            <sz val="8"/>
            <color indexed="81"/>
            <rFont val="Tahoma"/>
            <family val="2"/>
          </rPr>
          <t xml:space="preserve">
</t>
        </r>
      </text>
    </comment>
    <comment ref="BH51" authorId="0" shapeId="0" xr:uid="{8CC40D94-7392-43D6-96B5-89EE5E643DDA}">
      <text>
        <r>
          <rPr>
            <b/>
            <sz val="8"/>
            <color indexed="81"/>
            <rFont val="Tahoma"/>
            <family val="2"/>
          </rPr>
          <t>Enter:
Yes or No</t>
        </r>
        <r>
          <rPr>
            <sz val="8"/>
            <color indexed="81"/>
            <rFont val="Tahoma"/>
            <family val="2"/>
          </rPr>
          <t xml:space="preserve">
</t>
        </r>
      </text>
    </comment>
    <comment ref="BH53" authorId="0" shapeId="0" xr:uid="{50BA3B97-F69E-43E5-A45A-10D589BB171A}">
      <text>
        <r>
          <rPr>
            <b/>
            <sz val="8"/>
            <color indexed="81"/>
            <rFont val="Tahoma"/>
            <family val="2"/>
          </rPr>
          <t>Enter:
Yes or No</t>
        </r>
        <r>
          <rPr>
            <sz val="8"/>
            <color indexed="81"/>
            <rFont val="Tahoma"/>
            <family val="2"/>
          </rPr>
          <t xml:space="preserve">
</t>
        </r>
      </text>
    </comment>
    <comment ref="BH55" authorId="0" shapeId="0" xr:uid="{FAD3D3EF-B0AE-4F36-A4DE-716400885219}">
      <text>
        <r>
          <rPr>
            <b/>
            <sz val="8"/>
            <color indexed="81"/>
            <rFont val="Tahoma"/>
            <family val="2"/>
          </rPr>
          <t>Enter:
Yes or No</t>
        </r>
        <r>
          <rPr>
            <sz val="8"/>
            <color indexed="81"/>
            <rFont val="Tahoma"/>
            <family val="2"/>
          </rPr>
          <t xml:space="preserve">
</t>
        </r>
      </text>
    </comment>
    <comment ref="BH57" authorId="0" shapeId="0" xr:uid="{9BCA30A2-7DEC-4446-B31C-A2B6CE166B18}">
      <text>
        <r>
          <rPr>
            <b/>
            <sz val="8"/>
            <color indexed="81"/>
            <rFont val="Tahoma"/>
            <family val="2"/>
          </rPr>
          <t>Enter:
Yes or No</t>
        </r>
        <r>
          <rPr>
            <sz val="8"/>
            <color indexed="81"/>
            <rFont val="Tahoma"/>
            <family val="2"/>
          </rPr>
          <t xml:space="preserve">
</t>
        </r>
      </text>
    </comment>
    <comment ref="BH59" authorId="0" shapeId="0" xr:uid="{D3CEC028-69A1-44DA-BF78-5C531002AF34}">
      <text>
        <r>
          <rPr>
            <b/>
            <sz val="8"/>
            <color indexed="81"/>
            <rFont val="Tahoma"/>
            <family val="2"/>
          </rPr>
          <t>Enter:
Yes or No</t>
        </r>
        <r>
          <rPr>
            <sz val="8"/>
            <color indexed="81"/>
            <rFont val="Tahoma"/>
            <family val="2"/>
          </rPr>
          <t xml:space="preserve">
</t>
        </r>
      </text>
    </comment>
    <comment ref="BH61" authorId="0" shapeId="0" xr:uid="{39F2F7F0-3D62-4D43-915A-54F4B9E77F7A}">
      <text>
        <r>
          <rPr>
            <b/>
            <sz val="8"/>
            <color indexed="81"/>
            <rFont val="Tahoma"/>
            <family val="2"/>
          </rPr>
          <t>Enter:
Yes or No</t>
        </r>
        <r>
          <rPr>
            <sz val="8"/>
            <color indexed="81"/>
            <rFont val="Tahoma"/>
            <family val="2"/>
          </rPr>
          <t xml:space="preserve">
</t>
        </r>
      </text>
    </comment>
    <comment ref="BH63" authorId="0" shapeId="0" xr:uid="{CE4ED34F-8A9A-4B65-B1E5-1E9B55CFBC32}">
      <text>
        <r>
          <rPr>
            <b/>
            <sz val="8"/>
            <color indexed="81"/>
            <rFont val="Tahoma"/>
            <family val="2"/>
          </rPr>
          <t>Enter:
Yes or No</t>
        </r>
        <r>
          <rPr>
            <sz val="8"/>
            <color indexed="81"/>
            <rFont val="Tahoma"/>
            <family val="2"/>
          </rPr>
          <t xml:space="preserve">
</t>
        </r>
      </text>
    </comment>
    <comment ref="BH65" authorId="0" shapeId="0" xr:uid="{4AD48BA3-F825-4608-9EB6-EB19DDEFCE38}">
      <text>
        <r>
          <rPr>
            <b/>
            <sz val="8"/>
            <color indexed="81"/>
            <rFont val="Tahoma"/>
            <family val="2"/>
          </rPr>
          <t>Enter:
Yes or No</t>
        </r>
        <r>
          <rPr>
            <sz val="8"/>
            <color indexed="81"/>
            <rFont val="Tahoma"/>
            <family val="2"/>
          </rPr>
          <t xml:space="preserve">
</t>
        </r>
      </text>
    </comment>
    <comment ref="BH67" authorId="0" shapeId="0" xr:uid="{325AAA65-3D8F-4E7A-9640-C91DFD65C600}">
      <text>
        <r>
          <rPr>
            <b/>
            <sz val="8"/>
            <color indexed="81"/>
            <rFont val="Tahoma"/>
            <family val="2"/>
          </rPr>
          <t>Enter:
Yes or No</t>
        </r>
        <r>
          <rPr>
            <sz val="8"/>
            <color indexed="81"/>
            <rFont val="Tahoma"/>
            <family val="2"/>
          </rPr>
          <t xml:space="preserve">
</t>
        </r>
      </text>
    </comment>
    <comment ref="BH69" authorId="0" shapeId="0" xr:uid="{0F317A75-B994-462F-92B7-7038B44312DE}">
      <text>
        <r>
          <rPr>
            <b/>
            <sz val="8"/>
            <color indexed="81"/>
            <rFont val="Tahoma"/>
            <family val="2"/>
          </rPr>
          <t>Enter:
Yes or No</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4" authorId="0" shapeId="0" xr:uid="{00000000-0006-0000-0300-000001000000}">
      <text>
        <r>
          <rPr>
            <b/>
            <sz val="8"/>
            <color indexed="81"/>
            <rFont val="Tahoma"/>
            <family val="2"/>
          </rPr>
          <t>Enter:
Yes or No</t>
        </r>
        <r>
          <rPr>
            <sz val="8"/>
            <color indexed="81"/>
            <rFont val="Tahoma"/>
            <family val="2"/>
          </rPr>
          <t xml:space="preserve">
</t>
        </r>
      </text>
    </comment>
    <comment ref="BJ48" authorId="0" shapeId="0" xr:uid="{00000000-0006-0000-0300-000002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50" authorId="0" shapeId="0" xr:uid="{00000000-0006-0000-0300-000003000000}">
      <text>
        <r>
          <rPr>
            <b/>
            <sz val="8"/>
            <color indexed="81"/>
            <rFont val="Tahoma"/>
            <family val="2"/>
          </rPr>
          <t>Enter:
Yes or No</t>
        </r>
        <r>
          <rPr>
            <sz val="8"/>
            <color indexed="81"/>
            <rFont val="Tahoma"/>
            <family val="2"/>
          </rPr>
          <t xml:space="preserve">
</t>
        </r>
      </text>
    </comment>
    <comment ref="BJ64" authorId="0" shapeId="0" xr:uid="{00000000-0006-0000-0300-000004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6" authorId="0" shapeId="0" xr:uid="{00000000-0006-0000-0300-000005000000}">
      <text>
        <r>
          <rPr>
            <b/>
            <sz val="8"/>
            <color indexed="81"/>
            <rFont val="Tahoma"/>
            <family val="2"/>
          </rPr>
          <t>Enter:
Yes or No</t>
        </r>
        <r>
          <rPr>
            <sz val="8"/>
            <color indexed="81"/>
            <rFont val="Tahoma"/>
            <family val="2"/>
          </rPr>
          <t xml:space="preserve">
</t>
        </r>
      </text>
    </comment>
    <comment ref="BJ80" authorId="0" shapeId="0" xr:uid="{00000000-0006-0000-0300-000006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2" authorId="0" shapeId="0" xr:uid="{00000000-0006-0000-0300-000007000000}">
      <text>
        <r>
          <rPr>
            <b/>
            <sz val="8"/>
            <color indexed="81"/>
            <rFont val="Tahoma"/>
            <family val="2"/>
          </rPr>
          <t>Enter:
Yes or No</t>
        </r>
        <r>
          <rPr>
            <sz val="8"/>
            <color indexed="81"/>
            <rFont val="Tahoma"/>
            <family val="2"/>
          </rPr>
          <t xml:space="preserve">
</t>
        </r>
      </text>
    </comment>
    <comment ref="BJ96" authorId="0" shapeId="0" xr:uid="{00000000-0006-0000-0300-000008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8" authorId="0" shapeId="0" xr:uid="{00000000-0006-0000-0300-000009000000}">
      <text>
        <r>
          <rPr>
            <b/>
            <sz val="8"/>
            <color indexed="81"/>
            <rFont val="Tahoma"/>
            <family val="2"/>
          </rPr>
          <t>Enter:
Yes or No</t>
        </r>
        <r>
          <rPr>
            <sz val="8"/>
            <color indexed="81"/>
            <rFont val="Tahoma"/>
            <family val="2"/>
          </rPr>
          <t xml:space="preserve">
</t>
        </r>
      </text>
    </comment>
    <comment ref="BJ112" authorId="0" shapeId="0" xr:uid="{00000000-0006-0000-0300-00000A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4" authorId="0" shapeId="0" xr:uid="{00000000-0006-0000-0300-00000B000000}">
      <text>
        <r>
          <rPr>
            <b/>
            <sz val="8"/>
            <color indexed="81"/>
            <rFont val="Tahoma"/>
            <family val="2"/>
          </rPr>
          <t>Enter:
Yes or No</t>
        </r>
        <r>
          <rPr>
            <sz val="8"/>
            <color indexed="81"/>
            <rFont val="Tahoma"/>
            <family val="2"/>
          </rPr>
          <t xml:space="preserve">
</t>
        </r>
      </text>
    </comment>
    <comment ref="BJ128" authorId="0" shapeId="0" xr:uid="{00000000-0006-0000-0300-00000C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30" authorId="0" shapeId="0" xr:uid="{00000000-0006-0000-0300-00000D000000}">
      <text>
        <r>
          <rPr>
            <b/>
            <sz val="8"/>
            <color indexed="81"/>
            <rFont val="Tahoma"/>
            <family val="2"/>
          </rPr>
          <t>Enter:
Yes or No</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5" authorId="0" shapeId="0" xr:uid="{00000000-0006-0000-0400-000001000000}">
      <text>
        <r>
          <rPr>
            <b/>
            <sz val="8"/>
            <color indexed="81"/>
            <rFont val="Tahoma"/>
            <family val="2"/>
          </rPr>
          <t>Enter:
Yes or No</t>
        </r>
        <r>
          <rPr>
            <sz val="8"/>
            <color indexed="81"/>
            <rFont val="Tahoma"/>
            <family val="2"/>
          </rPr>
          <t xml:space="preserve">
</t>
        </r>
      </text>
    </comment>
    <comment ref="BJ49" authorId="0" shapeId="0" xr:uid="{00000000-0006-0000-0400-000002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51" authorId="0" shapeId="0" xr:uid="{00000000-0006-0000-0400-000003000000}">
      <text>
        <r>
          <rPr>
            <b/>
            <sz val="8"/>
            <color indexed="81"/>
            <rFont val="Tahoma"/>
            <family val="2"/>
          </rPr>
          <t>Enter:
Yes or No</t>
        </r>
        <r>
          <rPr>
            <sz val="8"/>
            <color indexed="81"/>
            <rFont val="Tahoma"/>
            <family val="2"/>
          </rPr>
          <t xml:space="preserve">
</t>
        </r>
      </text>
    </comment>
    <comment ref="BJ65" authorId="0" shapeId="0" xr:uid="{00000000-0006-0000-0400-000004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7" authorId="0" shapeId="0" xr:uid="{00000000-0006-0000-0400-000005000000}">
      <text>
        <r>
          <rPr>
            <b/>
            <sz val="8"/>
            <color indexed="81"/>
            <rFont val="Tahoma"/>
            <family val="2"/>
          </rPr>
          <t>Enter:
Yes or No</t>
        </r>
        <r>
          <rPr>
            <sz val="8"/>
            <color indexed="81"/>
            <rFont val="Tahoma"/>
            <family val="2"/>
          </rPr>
          <t xml:space="preserve">
</t>
        </r>
      </text>
    </comment>
    <comment ref="BJ81" authorId="0" shapeId="0" xr:uid="{00000000-0006-0000-0400-000006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3" authorId="0" shapeId="0" xr:uid="{00000000-0006-0000-0400-000007000000}">
      <text>
        <r>
          <rPr>
            <b/>
            <sz val="8"/>
            <color indexed="81"/>
            <rFont val="Tahoma"/>
            <family val="2"/>
          </rPr>
          <t>Enter:
Yes or No</t>
        </r>
        <r>
          <rPr>
            <sz val="8"/>
            <color indexed="81"/>
            <rFont val="Tahoma"/>
            <family val="2"/>
          </rPr>
          <t xml:space="preserve">
</t>
        </r>
      </text>
    </comment>
    <comment ref="BJ97" authorId="0" shapeId="0" xr:uid="{00000000-0006-0000-0400-000008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9" authorId="0" shapeId="0" xr:uid="{00000000-0006-0000-0400-000009000000}">
      <text>
        <r>
          <rPr>
            <b/>
            <sz val="8"/>
            <color indexed="81"/>
            <rFont val="Tahoma"/>
            <family val="2"/>
          </rPr>
          <t>Enter:
Yes or No</t>
        </r>
        <r>
          <rPr>
            <sz val="8"/>
            <color indexed="81"/>
            <rFont val="Tahoma"/>
            <family val="2"/>
          </rPr>
          <t xml:space="preserve">
</t>
        </r>
      </text>
    </comment>
    <comment ref="BJ113" authorId="0" shapeId="0" xr:uid="{00000000-0006-0000-0400-00000A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5" authorId="0" shapeId="0" xr:uid="{00000000-0006-0000-0400-00000B000000}">
      <text>
        <r>
          <rPr>
            <b/>
            <sz val="8"/>
            <color indexed="81"/>
            <rFont val="Tahoma"/>
            <family val="2"/>
          </rPr>
          <t>Enter:
Yes or No</t>
        </r>
        <r>
          <rPr>
            <sz val="8"/>
            <color indexed="81"/>
            <rFont val="Tahoma"/>
            <family val="2"/>
          </rPr>
          <t xml:space="preserve">
</t>
        </r>
      </text>
    </comment>
    <comment ref="BJ129" authorId="0" shapeId="0" xr:uid="{00000000-0006-0000-0400-00000C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31" authorId="0" shapeId="0" xr:uid="{00000000-0006-0000-0400-00000D000000}">
      <text>
        <r>
          <rPr>
            <b/>
            <sz val="8"/>
            <color indexed="81"/>
            <rFont val="Tahoma"/>
            <family val="2"/>
          </rPr>
          <t>Enter:
Yes or No</t>
        </r>
        <r>
          <rPr>
            <sz val="8"/>
            <color indexed="81"/>
            <rFont val="Tahoma"/>
            <family val="2"/>
          </rPr>
          <t xml:space="preserve">
</t>
        </r>
      </text>
    </comment>
    <comment ref="BJ145" authorId="0" shapeId="0" xr:uid="{00000000-0006-0000-0400-00000E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47" authorId="0" shapeId="0" xr:uid="{00000000-0006-0000-0400-00000F000000}">
      <text>
        <r>
          <rPr>
            <b/>
            <sz val="8"/>
            <color indexed="81"/>
            <rFont val="Tahoma"/>
            <family val="2"/>
          </rPr>
          <t>Enter:
Yes or No</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1" authorId="0" shapeId="0" xr:uid="{00000000-0006-0000-05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33" authorId="0" shapeId="0" xr:uid="{00000000-0006-0000-0500-000002000000}">
      <text>
        <r>
          <rPr>
            <b/>
            <sz val="8"/>
            <color indexed="81"/>
            <rFont val="Tahoma"/>
            <family val="2"/>
          </rPr>
          <t>Enter:
Yes or No</t>
        </r>
        <r>
          <rPr>
            <sz val="8"/>
            <color indexed="81"/>
            <rFont val="Tahoma"/>
            <family val="2"/>
          </rPr>
          <t xml:space="preserve">
</t>
        </r>
      </text>
    </comment>
    <comment ref="BJ47" authorId="0" shapeId="0" xr:uid="{00000000-0006-0000-0500-000003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49" authorId="0" shapeId="0" xr:uid="{00000000-0006-0000-0500-000004000000}">
      <text>
        <r>
          <rPr>
            <b/>
            <sz val="8"/>
            <color indexed="81"/>
            <rFont val="Tahoma"/>
            <family val="2"/>
          </rPr>
          <t>Enter:
Yes or No</t>
        </r>
        <r>
          <rPr>
            <sz val="8"/>
            <color indexed="81"/>
            <rFont val="Tahoma"/>
            <family val="2"/>
          </rPr>
          <t xml:space="preserve">
</t>
        </r>
      </text>
    </comment>
    <comment ref="BJ63" authorId="0" shapeId="0" xr:uid="{00000000-0006-0000-0500-000005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5" authorId="0" shapeId="0" xr:uid="{00000000-0006-0000-0500-000006000000}">
      <text>
        <r>
          <rPr>
            <b/>
            <sz val="8"/>
            <color indexed="81"/>
            <rFont val="Tahoma"/>
            <family val="2"/>
          </rPr>
          <t>Enter:
Yes or No</t>
        </r>
        <r>
          <rPr>
            <sz val="8"/>
            <color indexed="81"/>
            <rFont val="Tahoma"/>
            <family val="2"/>
          </rPr>
          <t xml:space="preserve">
</t>
        </r>
      </text>
    </comment>
    <comment ref="BJ79" authorId="0" shapeId="0" xr:uid="{00000000-0006-0000-0500-000007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1" authorId="0" shapeId="0" xr:uid="{00000000-0006-0000-0500-000008000000}">
      <text>
        <r>
          <rPr>
            <b/>
            <sz val="8"/>
            <color indexed="81"/>
            <rFont val="Tahoma"/>
            <family val="2"/>
          </rPr>
          <t>Enter:
Yes or No</t>
        </r>
        <r>
          <rPr>
            <sz val="8"/>
            <color indexed="81"/>
            <rFont val="Tahoma"/>
            <family val="2"/>
          </rPr>
          <t xml:space="preserve">
</t>
        </r>
      </text>
    </comment>
    <comment ref="BJ95" authorId="0" shapeId="0" xr:uid="{00000000-0006-0000-0500-000009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7" authorId="0" shapeId="0" xr:uid="{00000000-0006-0000-0500-00000A000000}">
      <text>
        <r>
          <rPr>
            <b/>
            <sz val="8"/>
            <color indexed="81"/>
            <rFont val="Tahoma"/>
            <family val="2"/>
          </rPr>
          <t>Enter:
Yes or No</t>
        </r>
        <r>
          <rPr>
            <sz val="8"/>
            <color indexed="81"/>
            <rFont val="Tahoma"/>
            <family val="2"/>
          </rPr>
          <t xml:space="preserve">
</t>
        </r>
      </text>
    </comment>
    <comment ref="BJ111" authorId="0" shapeId="0" xr:uid="{00000000-0006-0000-0500-00000B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3" authorId="0" shapeId="0" xr:uid="{00000000-0006-0000-0500-00000C000000}">
      <text>
        <r>
          <rPr>
            <b/>
            <sz val="8"/>
            <color indexed="81"/>
            <rFont val="Tahoma"/>
            <family val="2"/>
          </rPr>
          <t>Enter:
Yes or No</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1" authorId="0" shapeId="0" xr:uid="{00000000-0006-0000-06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33" authorId="0" shapeId="0" xr:uid="{00000000-0006-0000-0600-000002000000}">
      <text>
        <r>
          <rPr>
            <b/>
            <sz val="8"/>
            <color indexed="81"/>
            <rFont val="Tahoma"/>
            <family val="2"/>
          </rPr>
          <t>Enter:
Yes or No</t>
        </r>
        <r>
          <rPr>
            <sz val="8"/>
            <color indexed="81"/>
            <rFont val="Tahoma"/>
            <family val="2"/>
          </rPr>
          <t xml:space="preserve">
</t>
        </r>
      </text>
    </comment>
    <comment ref="BJ47" authorId="0" shapeId="0" xr:uid="{00000000-0006-0000-0600-000003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49" authorId="0" shapeId="0" xr:uid="{00000000-0006-0000-0600-000004000000}">
      <text>
        <r>
          <rPr>
            <b/>
            <sz val="8"/>
            <color indexed="81"/>
            <rFont val="Tahoma"/>
            <family val="2"/>
          </rPr>
          <t>Enter:
Yes or No</t>
        </r>
        <r>
          <rPr>
            <sz val="8"/>
            <color indexed="81"/>
            <rFont val="Tahoma"/>
            <family val="2"/>
          </rPr>
          <t xml:space="preserve">
</t>
        </r>
      </text>
    </comment>
    <comment ref="BJ63" authorId="0" shapeId="0" xr:uid="{00000000-0006-0000-0600-000005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5" authorId="0" shapeId="0" xr:uid="{00000000-0006-0000-0600-000006000000}">
      <text>
        <r>
          <rPr>
            <b/>
            <sz val="8"/>
            <color indexed="81"/>
            <rFont val="Tahoma"/>
            <family val="2"/>
          </rPr>
          <t>Enter:
Yes or No</t>
        </r>
        <r>
          <rPr>
            <sz val="8"/>
            <color indexed="81"/>
            <rFont val="Tahoma"/>
            <family val="2"/>
          </rPr>
          <t xml:space="preserve">
</t>
        </r>
      </text>
    </comment>
    <comment ref="BJ79" authorId="0" shapeId="0" xr:uid="{00000000-0006-0000-0600-000007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1" authorId="0" shapeId="0" xr:uid="{00000000-0006-0000-0600-000008000000}">
      <text>
        <r>
          <rPr>
            <b/>
            <sz val="8"/>
            <color indexed="81"/>
            <rFont val="Tahoma"/>
            <family val="2"/>
          </rPr>
          <t>Enter:
Yes or No</t>
        </r>
        <r>
          <rPr>
            <sz val="8"/>
            <color indexed="81"/>
            <rFont val="Tahoma"/>
            <family val="2"/>
          </rPr>
          <t xml:space="preserve">
</t>
        </r>
      </text>
    </comment>
    <comment ref="BJ95" authorId="0" shapeId="0" xr:uid="{00000000-0006-0000-0600-000009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7" authorId="0" shapeId="0" xr:uid="{00000000-0006-0000-0600-00000A000000}">
      <text>
        <r>
          <rPr>
            <b/>
            <sz val="8"/>
            <color indexed="81"/>
            <rFont val="Tahoma"/>
            <family val="2"/>
          </rPr>
          <t>Enter:
Yes or No</t>
        </r>
        <r>
          <rPr>
            <sz val="8"/>
            <color indexed="81"/>
            <rFont val="Tahoma"/>
            <family val="2"/>
          </rPr>
          <t xml:space="preserve">
</t>
        </r>
      </text>
    </comment>
    <comment ref="BJ111" authorId="0" shapeId="0" xr:uid="{00000000-0006-0000-0600-00000B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3" authorId="0" shapeId="0" xr:uid="{00000000-0006-0000-0600-00000C000000}">
      <text>
        <r>
          <rPr>
            <b/>
            <sz val="8"/>
            <color indexed="81"/>
            <rFont val="Tahoma"/>
            <family val="2"/>
          </rPr>
          <t>Enter:
Yes or No</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1" authorId="0" shapeId="0" xr:uid="{00000000-0006-0000-07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33" authorId="0" shapeId="0" xr:uid="{00000000-0006-0000-0700-000002000000}">
      <text>
        <r>
          <rPr>
            <b/>
            <sz val="8"/>
            <color indexed="81"/>
            <rFont val="Tahoma"/>
            <family val="2"/>
          </rPr>
          <t>Enter:
Yes or No</t>
        </r>
        <r>
          <rPr>
            <sz val="8"/>
            <color indexed="81"/>
            <rFont val="Tahoma"/>
            <family val="2"/>
          </rPr>
          <t xml:space="preserve">
</t>
        </r>
      </text>
    </comment>
    <comment ref="BJ47" authorId="0" shapeId="0" xr:uid="{00000000-0006-0000-0700-000003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49" authorId="0" shapeId="0" xr:uid="{00000000-0006-0000-0700-000004000000}">
      <text>
        <r>
          <rPr>
            <b/>
            <sz val="8"/>
            <color indexed="81"/>
            <rFont val="Tahoma"/>
            <family val="2"/>
          </rPr>
          <t>Enter:
Yes or No</t>
        </r>
        <r>
          <rPr>
            <sz val="8"/>
            <color indexed="81"/>
            <rFont val="Tahoma"/>
            <family val="2"/>
          </rPr>
          <t xml:space="preserve">
</t>
        </r>
      </text>
    </comment>
    <comment ref="BJ63" authorId="0" shapeId="0" xr:uid="{00000000-0006-0000-0700-000005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5" authorId="0" shapeId="0" xr:uid="{00000000-0006-0000-0700-000006000000}">
      <text>
        <r>
          <rPr>
            <b/>
            <sz val="8"/>
            <color indexed="81"/>
            <rFont val="Tahoma"/>
            <family val="2"/>
          </rPr>
          <t>Enter:
Yes or No</t>
        </r>
        <r>
          <rPr>
            <sz val="8"/>
            <color indexed="81"/>
            <rFont val="Tahoma"/>
            <family val="2"/>
          </rPr>
          <t xml:space="preserve">
</t>
        </r>
      </text>
    </comment>
    <comment ref="BJ79" authorId="0" shapeId="0" xr:uid="{00000000-0006-0000-0700-000007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1" authorId="0" shapeId="0" xr:uid="{00000000-0006-0000-0700-000008000000}">
      <text>
        <r>
          <rPr>
            <b/>
            <sz val="8"/>
            <color indexed="81"/>
            <rFont val="Tahoma"/>
            <family val="2"/>
          </rPr>
          <t>Enter:
Yes or No</t>
        </r>
        <r>
          <rPr>
            <sz val="8"/>
            <color indexed="81"/>
            <rFont val="Tahoma"/>
            <family val="2"/>
          </rPr>
          <t xml:space="preserve">
</t>
        </r>
      </text>
    </comment>
    <comment ref="BJ95" authorId="0" shapeId="0" xr:uid="{00000000-0006-0000-0700-000009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7" authorId="0" shapeId="0" xr:uid="{00000000-0006-0000-0700-00000A000000}">
      <text>
        <r>
          <rPr>
            <b/>
            <sz val="8"/>
            <color indexed="81"/>
            <rFont val="Tahoma"/>
            <family val="2"/>
          </rPr>
          <t>Enter:
Yes or No</t>
        </r>
        <r>
          <rPr>
            <sz val="8"/>
            <color indexed="81"/>
            <rFont val="Tahoma"/>
            <family val="2"/>
          </rPr>
          <t xml:space="preserve">
</t>
        </r>
      </text>
    </comment>
    <comment ref="BJ111" authorId="0" shapeId="0" xr:uid="{00000000-0006-0000-0700-00000B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3" authorId="0" shapeId="0" xr:uid="{00000000-0006-0000-0700-00000C000000}">
      <text>
        <r>
          <rPr>
            <b/>
            <sz val="8"/>
            <color indexed="81"/>
            <rFont val="Tahoma"/>
            <family val="2"/>
          </rPr>
          <t>Enter:
Yes or No</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1" authorId="0" shapeId="0" xr:uid="{00000000-0006-0000-08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33" authorId="0" shapeId="0" xr:uid="{00000000-0006-0000-0800-000002000000}">
      <text>
        <r>
          <rPr>
            <b/>
            <sz val="8"/>
            <color indexed="81"/>
            <rFont val="Tahoma"/>
            <family val="2"/>
          </rPr>
          <t>Enter:
Yes or No</t>
        </r>
        <r>
          <rPr>
            <sz val="8"/>
            <color indexed="81"/>
            <rFont val="Tahoma"/>
            <family val="2"/>
          </rPr>
          <t xml:space="preserve">
</t>
        </r>
      </text>
    </comment>
    <comment ref="BJ47" authorId="0" shapeId="0" xr:uid="{00000000-0006-0000-0800-000003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49" authorId="0" shapeId="0" xr:uid="{00000000-0006-0000-0800-000004000000}">
      <text>
        <r>
          <rPr>
            <b/>
            <sz val="8"/>
            <color indexed="81"/>
            <rFont val="Tahoma"/>
            <family val="2"/>
          </rPr>
          <t>Enter:
Yes or No</t>
        </r>
        <r>
          <rPr>
            <sz val="8"/>
            <color indexed="81"/>
            <rFont val="Tahoma"/>
            <family val="2"/>
          </rPr>
          <t xml:space="preserve">
</t>
        </r>
      </text>
    </comment>
    <comment ref="BJ63" authorId="0" shapeId="0" xr:uid="{00000000-0006-0000-0800-000005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5" authorId="0" shapeId="0" xr:uid="{00000000-0006-0000-0800-000006000000}">
      <text>
        <r>
          <rPr>
            <b/>
            <sz val="8"/>
            <color indexed="81"/>
            <rFont val="Tahoma"/>
            <family val="2"/>
          </rPr>
          <t>Enter:
Yes or No</t>
        </r>
        <r>
          <rPr>
            <sz val="8"/>
            <color indexed="81"/>
            <rFont val="Tahoma"/>
            <family val="2"/>
          </rPr>
          <t xml:space="preserve">
</t>
        </r>
      </text>
    </comment>
    <comment ref="BJ79" authorId="0" shapeId="0" xr:uid="{00000000-0006-0000-0800-000007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1" authorId="0" shapeId="0" xr:uid="{00000000-0006-0000-0800-000008000000}">
      <text>
        <r>
          <rPr>
            <b/>
            <sz val="8"/>
            <color indexed="81"/>
            <rFont val="Tahoma"/>
            <family val="2"/>
          </rPr>
          <t>Enter:
Yes or No</t>
        </r>
        <r>
          <rPr>
            <sz val="8"/>
            <color indexed="81"/>
            <rFont val="Tahoma"/>
            <family val="2"/>
          </rPr>
          <t xml:space="preserve">
</t>
        </r>
      </text>
    </comment>
    <comment ref="BJ95" authorId="0" shapeId="0" xr:uid="{00000000-0006-0000-0800-000009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7" authorId="0" shapeId="0" xr:uid="{00000000-0006-0000-0800-00000A000000}">
      <text>
        <r>
          <rPr>
            <b/>
            <sz val="8"/>
            <color indexed="81"/>
            <rFont val="Tahoma"/>
            <family val="2"/>
          </rPr>
          <t>Enter:
Yes or No</t>
        </r>
        <r>
          <rPr>
            <sz val="8"/>
            <color indexed="81"/>
            <rFont val="Tahoma"/>
            <family val="2"/>
          </rPr>
          <t xml:space="preserve">
</t>
        </r>
      </text>
    </comment>
    <comment ref="BJ111" authorId="0" shapeId="0" xr:uid="{00000000-0006-0000-0800-00000B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3" authorId="0" shapeId="0" xr:uid="{00000000-0006-0000-0800-00000C000000}">
      <text>
        <r>
          <rPr>
            <b/>
            <sz val="8"/>
            <color indexed="81"/>
            <rFont val="Tahoma"/>
            <family val="2"/>
          </rPr>
          <t>Enter:
Yes or No</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EMomper</author>
  </authors>
  <commentList>
    <comment ref="BJ31" authorId="0" shapeId="0" xr:uid="{00000000-0006-0000-0900-000001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33" authorId="0" shapeId="0" xr:uid="{00000000-0006-0000-0900-000002000000}">
      <text>
        <r>
          <rPr>
            <b/>
            <sz val="8"/>
            <color indexed="81"/>
            <rFont val="Tahoma"/>
            <family val="2"/>
          </rPr>
          <t>Enter:
Yes or No</t>
        </r>
        <r>
          <rPr>
            <sz val="8"/>
            <color indexed="81"/>
            <rFont val="Tahoma"/>
            <family val="2"/>
          </rPr>
          <t xml:space="preserve">
</t>
        </r>
      </text>
    </comment>
    <comment ref="BJ47" authorId="0" shapeId="0" xr:uid="{00000000-0006-0000-0900-000003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49" authorId="0" shapeId="0" xr:uid="{00000000-0006-0000-0900-000004000000}">
      <text>
        <r>
          <rPr>
            <b/>
            <sz val="8"/>
            <color indexed="81"/>
            <rFont val="Tahoma"/>
            <family val="2"/>
          </rPr>
          <t>Enter:
Yes or No</t>
        </r>
        <r>
          <rPr>
            <sz val="8"/>
            <color indexed="81"/>
            <rFont val="Tahoma"/>
            <family val="2"/>
          </rPr>
          <t xml:space="preserve">
</t>
        </r>
      </text>
    </comment>
    <comment ref="BJ63" authorId="0" shapeId="0" xr:uid="{00000000-0006-0000-0900-000005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65" authorId="0" shapeId="0" xr:uid="{00000000-0006-0000-0900-000006000000}">
      <text>
        <r>
          <rPr>
            <b/>
            <sz val="8"/>
            <color indexed="81"/>
            <rFont val="Tahoma"/>
            <family val="2"/>
          </rPr>
          <t>Enter:
Yes or No</t>
        </r>
        <r>
          <rPr>
            <sz val="8"/>
            <color indexed="81"/>
            <rFont val="Tahoma"/>
            <family val="2"/>
          </rPr>
          <t xml:space="preserve">
</t>
        </r>
      </text>
    </comment>
    <comment ref="BJ79" authorId="0" shapeId="0" xr:uid="{00000000-0006-0000-0900-000007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81" authorId="0" shapeId="0" xr:uid="{00000000-0006-0000-0900-000008000000}">
      <text>
        <r>
          <rPr>
            <b/>
            <sz val="8"/>
            <color indexed="81"/>
            <rFont val="Tahoma"/>
            <family val="2"/>
          </rPr>
          <t>Enter:
Yes or No</t>
        </r>
        <r>
          <rPr>
            <sz val="8"/>
            <color indexed="81"/>
            <rFont val="Tahoma"/>
            <family val="2"/>
          </rPr>
          <t xml:space="preserve">
</t>
        </r>
      </text>
    </comment>
    <comment ref="BJ95" authorId="0" shapeId="0" xr:uid="{00000000-0006-0000-0900-000009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97" authorId="0" shapeId="0" xr:uid="{00000000-0006-0000-0900-00000A000000}">
      <text>
        <r>
          <rPr>
            <b/>
            <sz val="8"/>
            <color indexed="81"/>
            <rFont val="Tahoma"/>
            <family val="2"/>
          </rPr>
          <t>Enter:
Yes or No</t>
        </r>
        <r>
          <rPr>
            <sz val="8"/>
            <color indexed="81"/>
            <rFont val="Tahoma"/>
            <family val="2"/>
          </rPr>
          <t xml:space="preserve">
</t>
        </r>
      </text>
    </comment>
    <comment ref="BJ111" authorId="0" shapeId="0" xr:uid="{00000000-0006-0000-0900-00000B000000}">
      <text>
        <r>
          <rPr>
            <sz val="8"/>
            <color indexed="81"/>
            <rFont val="Tahoma"/>
            <family val="2"/>
          </rPr>
          <t xml:space="preserve">To unlock the section for scoring place a yes in the box below. Then place an "x" in the appropriate box below the Audit Type you wish to have the system checked.
</t>
        </r>
      </text>
    </comment>
    <comment ref="BJ113" authorId="0" shapeId="0" xr:uid="{00000000-0006-0000-0900-00000C000000}">
      <text>
        <r>
          <rPr>
            <b/>
            <sz val="8"/>
            <color indexed="81"/>
            <rFont val="Tahoma"/>
            <family val="2"/>
          </rPr>
          <t>Enter:
Yes or No</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EMomper</author>
    <author>A satisfied Microsoft Office user</author>
  </authors>
  <commentList>
    <comment ref="G4" authorId="0" shapeId="0" xr:uid="{00000000-0006-0000-0B00-000001000000}">
      <text>
        <r>
          <rPr>
            <sz val="8"/>
            <color indexed="81"/>
            <rFont val="Tahoma"/>
            <family val="2"/>
          </rPr>
          <t xml:space="preserve">CLOSURE DURATION:  This sets the general timing of closure dates for all items.
Standard Durations:
YELLOW = 90
RED = 30
</t>
        </r>
      </text>
    </comment>
    <comment ref="B8" authorId="0" shapeId="0" xr:uid="{00000000-0006-0000-0B00-000002000000}">
      <text>
        <r>
          <rPr>
            <sz val="8"/>
            <color indexed="81"/>
            <rFont val="Tahoma"/>
            <family val="2"/>
          </rPr>
          <t>ITEM #:</t>
        </r>
        <r>
          <rPr>
            <b/>
            <sz val="8"/>
            <color indexed="81"/>
            <rFont val="Tahoma"/>
            <family val="2"/>
          </rPr>
          <t xml:space="preserve">
</t>
        </r>
        <r>
          <rPr>
            <sz val="8"/>
            <color indexed="81"/>
            <rFont val="Tahoma"/>
            <family val="2"/>
          </rPr>
          <t>This number references the Section, sub-section and question number and should appear as ( 3.5.9 )</t>
        </r>
      </text>
    </comment>
    <comment ref="C8" authorId="1" shapeId="0" xr:uid="{00000000-0006-0000-0B00-000003000000}">
      <text>
        <r>
          <rPr>
            <sz val="8"/>
            <color indexed="81"/>
            <rFont val="Tahoma"/>
            <family val="2"/>
          </rPr>
          <t>AREA OF CONCERN: 
The item that requires action to improve the supplier to meet Lear's expectations.</t>
        </r>
      </text>
    </comment>
    <comment ref="D8" authorId="1" shapeId="0" xr:uid="{00000000-0006-0000-0B00-000004000000}">
      <text>
        <r>
          <rPr>
            <sz val="8"/>
            <color indexed="81"/>
            <rFont val="Tahoma"/>
            <family val="2"/>
          </rPr>
          <t>SCORE: Is the total per item reach level, this level is required to fulfill the following criteria for satisfaction.
Below are the levels of Risk with the corresponding color code.  Suggested timing for Corrective Actions and conference calls are listed with each level of Risk.
     RED = High Risk  - Score 0% to 74%
          Supplier must address and improve areas of concerns within 30 days to  improve to a Yellow status or better.  Lear's auditor may extend or reduce the completion time as necessary. Conference calls should take place at least twice a week or as required by the Lear auditor. 
     YELLOW = At Risk  - Score 75% to 84%
          Supplier needs to address and improve the identified areas of concerns within 90 days. Lear's auditor may extend or reduce the completion time as necessary.  Conference calls should take place at least bi-weekly or as required by the Lear auditor. 
     GREEN - Low Risk  - Score 85% to 100%
         Supplier is considered to have adequately met Lear requirements and can be considered Low Risk. Continuous Improvement actions should continue to all areas that do not achieve a 'Good' (2) rating.</t>
        </r>
      </text>
    </comment>
    <comment ref="E8" authorId="1" shapeId="0" xr:uid="{00000000-0006-0000-0B00-000005000000}">
      <text>
        <r>
          <rPr>
            <sz val="8"/>
            <color indexed="81"/>
            <rFont val="Tahoma"/>
            <family val="2"/>
          </rPr>
          <t>TARGET CLOSE DATE: The standard date the supplier should have completed the action item.
If this date ID too short or too long for a given item use the PROMISE DATE column to set a new date.
PROMISE DATE:
The date the supplier says they will have completed the action item.
This date is for the auditor to request the supplier to have the item completed.  This date can be further out or sooner than the TARGET CLOSE DATE.  Please note in the Auditor notes why the request was to request the supplier to set the PROMISE DATE.</t>
        </r>
      </text>
    </comment>
    <comment ref="F8" authorId="1" shapeId="0" xr:uid="{00000000-0006-0000-0B00-000006000000}">
      <text>
        <r>
          <rPr>
            <sz val="8"/>
            <color indexed="81"/>
            <rFont val="Tahoma"/>
            <family val="2"/>
          </rPr>
          <t>ACTION LEADER: 
The person that leads the team to make the improvements. This should be the supplier.</t>
        </r>
      </text>
    </comment>
    <comment ref="G8" authorId="1" shapeId="0" xr:uid="{00000000-0006-0000-0B00-000007000000}">
      <text>
        <r>
          <rPr>
            <sz val="8"/>
            <color indexed="81"/>
            <rFont val="Tahoma"/>
            <family val="2"/>
          </rPr>
          <t>ACTUALCLOSE DATE: The date the action item was closed TO INCLUDE VALIDATION.
The SQE should validate the action item as being closed and RESOLVED.</t>
        </r>
      </text>
    </comment>
    <comment ref="H8" authorId="1" shapeId="0" xr:uid="{00000000-0006-0000-0B00-000008000000}">
      <text>
        <r>
          <rPr>
            <b/>
            <sz val="8"/>
            <color indexed="81"/>
            <rFont val="Tahoma"/>
            <family val="2"/>
          </rPr>
          <t xml:space="preserve">MONTHLY STATUS HISTORY: </t>
        </r>
        <r>
          <rPr>
            <sz val="8"/>
            <color indexed="81"/>
            <rFont val="Tahoma"/>
            <family val="2"/>
          </rPr>
          <t xml:space="preserve">
The cell is filled once a month based on the status of the Area Of Concern.
</t>
        </r>
        <r>
          <rPr>
            <b/>
            <sz val="8"/>
            <color indexed="81"/>
            <rFont val="Tahoma"/>
            <family val="2"/>
          </rPr>
          <t>COLOR CODE:</t>
        </r>
        <r>
          <rPr>
            <sz val="8"/>
            <color indexed="81"/>
            <rFont val="Tahoma"/>
            <family val="2"/>
          </rPr>
          <t xml:space="preserve">
</t>
        </r>
        <r>
          <rPr>
            <b/>
            <sz val="8"/>
            <color indexed="81"/>
            <rFont val="Tahoma"/>
            <family val="2"/>
          </rPr>
          <t>G</t>
        </r>
        <r>
          <rPr>
            <sz val="8"/>
            <color indexed="81"/>
            <rFont val="Tahoma"/>
            <family val="2"/>
          </rPr>
          <t xml:space="preserve"> = Completed 
</t>
        </r>
        <r>
          <rPr>
            <b/>
            <sz val="8"/>
            <color indexed="81"/>
            <rFont val="Tahoma"/>
            <family val="2"/>
          </rPr>
          <t>Y</t>
        </r>
        <r>
          <rPr>
            <sz val="8"/>
            <color indexed="81"/>
            <rFont val="Tahoma"/>
            <family val="2"/>
          </rPr>
          <t xml:space="preserve"> = Progress.
</t>
        </r>
        <r>
          <rPr>
            <b/>
            <sz val="8"/>
            <color indexed="81"/>
            <rFont val="Tahoma"/>
            <family val="2"/>
          </rPr>
          <t>R</t>
        </r>
        <r>
          <rPr>
            <sz val="8"/>
            <color indexed="81"/>
            <rFont val="Tahoma"/>
            <family val="2"/>
          </rPr>
          <t xml:space="preserve"> = No Progress</t>
        </r>
      </text>
    </comment>
    <comment ref="N8" authorId="1" shapeId="0" xr:uid="{00000000-0006-0000-0B00-000009000000}">
      <text>
        <r>
          <rPr>
            <sz val="8"/>
            <color indexed="81"/>
            <rFont val="Tahoma"/>
            <family val="2"/>
          </rPr>
          <t xml:space="preserve">ACTIONS:  Provide a short description of the actions you are taking to improve the specified area. </t>
        </r>
      </text>
    </comment>
  </commentList>
</comments>
</file>

<file path=xl/sharedStrings.xml><?xml version="1.0" encoding="utf-8"?>
<sst xmlns="http://schemas.openxmlformats.org/spreadsheetml/2006/main" count="2557" uniqueCount="847">
  <si>
    <t>Quality</t>
  </si>
  <si>
    <t>Data Collection Systems</t>
  </si>
  <si>
    <t>Rework System</t>
  </si>
  <si>
    <r>
      <t xml:space="preserve">The supplier is able to provide documented </t>
    </r>
    <r>
      <rPr>
        <b/>
        <u/>
        <sz val="10"/>
        <rFont val="Tahoma"/>
        <family val="2"/>
      </rPr>
      <t>Evidence</t>
    </r>
    <r>
      <rPr>
        <sz val="10"/>
        <rFont val="Tahoma"/>
        <family val="2"/>
      </rPr>
      <t xml:space="preserve"> of the system.</t>
    </r>
  </si>
  <si>
    <t>a.</t>
  </si>
  <si>
    <t>b.</t>
  </si>
  <si>
    <t>c.</t>
  </si>
  <si>
    <t>d.</t>
  </si>
  <si>
    <t>e.</t>
  </si>
  <si>
    <r>
      <t xml:space="preserve">The supplier is able to </t>
    </r>
    <r>
      <rPr>
        <b/>
        <u/>
        <sz val="10"/>
        <rFont val="Tahoma"/>
        <family val="2"/>
      </rPr>
      <t>Measure</t>
    </r>
    <r>
      <rPr>
        <sz val="10"/>
        <rFont val="Tahoma"/>
        <family val="2"/>
      </rPr>
      <t xml:space="preserve"> their system to ensure it is meeting their objectives.</t>
    </r>
  </si>
  <si>
    <t>QUALITY</t>
  </si>
  <si>
    <t>QUALITY SUMMARY</t>
  </si>
  <si>
    <t>(Y/N)</t>
  </si>
  <si>
    <t>Percent</t>
  </si>
  <si>
    <t>Continuous Improvement</t>
  </si>
  <si>
    <t>Totals</t>
  </si>
  <si>
    <t>x</t>
  </si>
  <si>
    <t>Authorized Use Only</t>
  </si>
  <si>
    <t xml:space="preserve"> </t>
  </si>
  <si>
    <t>Sub-Section</t>
  </si>
  <si>
    <t>Plant Size (Sq. Ft.)</t>
  </si>
  <si>
    <t>Revision History</t>
  </si>
  <si>
    <t>Rev</t>
  </si>
  <si>
    <t>Date</t>
  </si>
  <si>
    <t>Changes</t>
  </si>
  <si>
    <t>Modified by</t>
  </si>
  <si>
    <t>E Momper</t>
  </si>
  <si>
    <t>Supplier</t>
  </si>
  <si>
    <t>Location</t>
  </si>
  <si>
    <t>Y</t>
  </si>
  <si>
    <t>TARGET CLOSE DATE</t>
  </si>
  <si>
    <t>ACTUAL CLOSE DATE</t>
  </si>
  <si>
    <t>Oldest</t>
  </si>
  <si>
    <t>Most Recent</t>
  </si>
  <si>
    <t>Representative</t>
  </si>
  <si>
    <t xml:space="preserve">Minor revisions to text or minor modifications to format should only require a 0.1 increase to the revision level.  </t>
  </si>
  <si>
    <t>-</t>
  </si>
  <si>
    <t>Sub-Section Score</t>
  </si>
  <si>
    <t xml:space="preserve">Revision Level </t>
  </si>
  <si>
    <t>Sub-Section 1</t>
  </si>
  <si>
    <t>Sub-Section 2</t>
  </si>
  <si>
    <t>Sub-Section 3</t>
  </si>
  <si>
    <t>Sub-Section 4</t>
  </si>
  <si>
    <t>Sub-Section 5</t>
  </si>
  <si>
    <t>Sub-Section 6</t>
  </si>
  <si>
    <t>Overall Score</t>
  </si>
  <si>
    <t>Blank Category</t>
  </si>
  <si>
    <t>Audit Categories</t>
  </si>
  <si>
    <t>Check those certificates the supplier has obtained.</t>
  </si>
  <si>
    <t>X</t>
  </si>
  <si>
    <t>SCORE</t>
  </si>
  <si>
    <t>E-Mail Address</t>
  </si>
  <si>
    <t>Phone Number</t>
  </si>
  <si>
    <t>PLANT INFORMATION</t>
  </si>
  <si>
    <t>ISO 14001</t>
  </si>
  <si>
    <t>SUPPLIER AUDIT</t>
  </si>
  <si>
    <t>AUDIT DATE</t>
  </si>
  <si>
    <t>Plant Manager</t>
  </si>
  <si>
    <t>After Hours</t>
  </si>
  <si>
    <t>Total Annual Sales</t>
  </si>
  <si>
    <t>Automotive Annual Sales</t>
  </si>
  <si>
    <t>% of Business W/Lear</t>
  </si>
  <si>
    <t>Lear Plants Supplied</t>
  </si>
  <si>
    <t>Contract Expiration Date</t>
  </si>
  <si>
    <t>Plant Capacity Utilized</t>
  </si>
  <si>
    <t>Quality Manager</t>
  </si>
  <si>
    <t>Services Provided</t>
  </si>
  <si>
    <t>CONTACT INFORMATION</t>
  </si>
  <si>
    <t>CERTIFICATE INFORMATION</t>
  </si>
  <si>
    <t>AUDIT INFORMATION</t>
  </si>
  <si>
    <t>Supplier Name</t>
  </si>
  <si>
    <t>Address</t>
  </si>
  <si>
    <t>City</t>
  </si>
  <si>
    <t>State</t>
  </si>
  <si>
    <t>Zip</t>
  </si>
  <si>
    <t>Pre-Source</t>
  </si>
  <si>
    <t>Audit Date</t>
  </si>
  <si>
    <t>Score</t>
  </si>
  <si>
    <t>Last Audit</t>
  </si>
  <si>
    <t>Other</t>
  </si>
  <si>
    <t>Auditor</t>
  </si>
  <si>
    <t>Current Audit</t>
  </si>
  <si>
    <t>AUDIT SUMMARY</t>
  </si>
  <si>
    <t>Item</t>
  </si>
  <si>
    <t>Actual</t>
  </si>
  <si>
    <t>Possible</t>
  </si>
  <si>
    <t>CORRECTIVE ACTIONS</t>
  </si>
  <si>
    <t>Corrective actions required?</t>
  </si>
  <si>
    <t>Yes</t>
  </si>
  <si>
    <t>No</t>
  </si>
  <si>
    <t>Date corrective actions are to be completed</t>
  </si>
  <si>
    <t>Supplier Representative Signature</t>
  </si>
  <si>
    <t>ISO 9001</t>
  </si>
  <si>
    <t>1.</t>
  </si>
  <si>
    <t>2.</t>
  </si>
  <si>
    <t>3.</t>
  </si>
  <si>
    <t>4.</t>
  </si>
  <si>
    <t>5.</t>
  </si>
  <si>
    <t>6.</t>
  </si>
  <si>
    <t>7.</t>
  </si>
  <si>
    <t>8.</t>
  </si>
  <si>
    <t>MANAGEMENT</t>
  </si>
  <si>
    <t>9.</t>
  </si>
  <si>
    <t>10.</t>
  </si>
  <si>
    <t>SCORING WORKSHEET</t>
  </si>
  <si>
    <t>SECTION</t>
  </si>
  <si>
    <t>ITEM</t>
  </si>
  <si>
    <t>Materials</t>
  </si>
  <si>
    <t>Production</t>
  </si>
  <si>
    <t>Management</t>
  </si>
  <si>
    <t>MANAGEMENT SUMMARY</t>
  </si>
  <si>
    <t>Metric System</t>
  </si>
  <si>
    <t>Organization Structure</t>
  </si>
  <si>
    <t>PRODUCTION SUMMARY</t>
  </si>
  <si>
    <t>PRODUCTION</t>
  </si>
  <si>
    <t>Variation Reduction</t>
  </si>
  <si>
    <t>Training</t>
  </si>
  <si>
    <t>MATERIALS</t>
  </si>
  <si>
    <t>MATERIALS SUMMARY</t>
  </si>
  <si>
    <t>Change Control</t>
  </si>
  <si>
    <t>Schedule &amp; Capacity Planning</t>
  </si>
  <si>
    <t>Labeling Practices</t>
  </si>
  <si>
    <t>Inventory Management</t>
  </si>
  <si>
    <t>Current Revision Level :</t>
  </si>
  <si>
    <t>Revision Level Changes</t>
  </si>
  <si>
    <t xml:space="preserve">Major changes to text and format require a new revision level increase. </t>
  </si>
  <si>
    <t>Collects data on Key measurables.</t>
  </si>
  <si>
    <t>Plant management formally reviews on a regular basis.</t>
  </si>
  <si>
    <t>Plant management uses Key measurables to drive improvement.</t>
  </si>
  <si>
    <t>Roles and responsibilities for key individuals.</t>
  </si>
  <si>
    <t>Review hiring plans if key positions are open.</t>
  </si>
  <si>
    <t>Process provides regular review of data.</t>
  </si>
  <si>
    <t>Process requires reaction plans to the data.</t>
  </si>
  <si>
    <t>Provides method for validation from customer on design approval of rework.</t>
  </si>
  <si>
    <t>Data is collected on type and frequency of rework.</t>
  </si>
  <si>
    <t>Reworked product is rechecked with in-process inspection and testing methods.</t>
  </si>
  <si>
    <t>Proactive method for determining where E.P. is required on new processes. (i.e. PFMEA)</t>
  </si>
  <si>
    <t>Supplier expertise exists to design and implement needed error-proofing.</t>
  </si>
  <si>
    <t>Ongoing measurement and review of customer performance.</t>
  </si>
  <si>
    <t>Provides for 24 hour response to issues.</t>
  </si>
  <si>
    <t>Containment System</t>
  </si>
  <si>
    <t>Requires work instructions and operator training.</t>
  </si>
  <si>
    <t>Inspection criteria or boundary samples are established.</t>
  </si>
  <si>
    <t>Data is collected and fed back to production to react.</t>
  </si>
  <si>
    <t>Programs Supported</t>
  </si>
  <si>
    <t xml:space="preserve">Every ten minor revision increments should cause the revision to increase to the next full number and be resent to all necessary </t>
  </si>
  <si>
    <t>personnel.</t>
  </si>
  <si>
    <t>Does the Supplier have Manufacturing, Industrial and Quality Engineers available?</t>
  </si>
  <si>
    <t>Is the Supplier primarily a Tier 1 Supplier?</t>
  </si>
  <si>
    <t>Is the Supplier EDI capable?</t>
  </si>
  <si>
    <t>Question &amp; Answers</t>
  </si>
  <si>
    <t>Export Credit</t>
  </si>
  <si>
    <t>Process Planning</t>
  </si>
  <si>
    <t>Place the number of the selected Audit category in the box on the right.</t>
  </si>
  <si>
    <t>Type of Audit</t>
  </si>
  <si>
    <t>Closed loop system to verify Training has taken place.</t>
  </si>
  <si>
    <t>Process Control</t>
  </si>
  <si>
    <t>System of Review at Management level.</t>
  </si>
  <si>
    <t>Short term and Long term Capacity planning. (i.e. Short term &lt; 2 wks, Long term monthly)</t>
  </si>
  <si>
    <t>( Y / N )</t>
  </si>
  <si>
    <t>Instructions</t>
  </si>
  <si>
    <t>Does the Supplier ship product through another facility before shipping to Lear?</t>
  </si>
  <si>
    <t>Traceability &amp; Lot Control</t>
  </si>
  <si>
    <t>Adding additional Documentation.</t>
  </si>
  <si>
    <t>N</t>
  </si>
  <si>
    <t xml:space="preserve">Evidence </t>
  </si>
  <si>
    <t>Adequate, Deployed &amp; Measure</t>
  </si>
  <si>
    <t>11.</t>
  </si>
  <si>
    <t>12.</t>
  </si>
  <si>
    <t>13.</t>
  </si>
  <si>
    <t>14.</t>
  </si>
  <si>
    <t>15.</t>
  </si>
  <si>
    <t>Navigation Buttons</t>
  </si>
  <si>
    <t>Corrected formula and formatting errors, and added Auditor Summary.</t>
  </si>
  <si>
    <t>Added additional documentation, and "Print Audit" button.</t>
  </si>
  <si>
    <t>Full</t>
  </si>
  <si>
    <t>Added new Audit Type and corrected formula error on Evidence questions for (N).</t>
  </si>
  <si>
    <t>Operator training and instructions are required.</t>
  </si>
  <si>
    <t>Organizational chart, reporting responsibilities.</t>
  </si>
  <si>
    <t>Union Affiliation</t>
  </si>
  <si>
    <t>Current Yearly SRS Score</t>
  </si>
  <si>
    <t>Engineering</t>
  </si>
  <si>
    <t>ENGINEERING</t>
  </si>
  <si>
    <t>Lean Manufacturing</t>
  </si>
  <si>
    <t xml:space="preserve">Value added Process mapping. </t>
  </si>
  <si>
    <t>Standardized work</t>
  </si>
  <si>
    <t>One Piece Flow with minimal Work In Process.</t>
  </si>
  <si>
    <t>ENGINEERING SUMMARY</t>
  </si>
  <si>
    <t>Added Engineering Section and modified the Auditor Notes section to spell check.</t>
  </si>
  <si>
    <t>Auditor Notes</t>
  </si>
  <si>
    <t>Evidence</t>
  </si>
  <si>
    <t>Adequate</t>
  </si>
  <si>
    <t>Deployed</t>
  </si>
  <si>
    <t>Measured</t>
  </si>
  <si>
    <t>AREA OF CONCERN</t>
  </si>
  <si>
    <t>1. MANAGEMENT</t>
  </si>
  <si>
    <t>SCORED</t>
  </si>
  <si>
    <t>MONTHLY STATUS HISTORY</t>
  </si>
  <si>
    <t>2. QUALITY</t>
  </si>
  <si>
    <t>3. PRODUCTION</t>
  </si>
  <si>
    <t>4. MATERIALS</t>
  </si>
  <si>
    <t>5. ENGINEERING</t>
  </si>
  <si>
    <t>Corrected formula error and updated Corrective Actions Page.</t>
  </si>
  <si>
    <t>TS 16949 preliminary additions made to audit.</t>
  </si>
  <si>
    <t>Country</t>
  </si>
  <si>
    <t>Supplier Code</t>
  </si>
  <si>
    <t>No. of Hourly Employees</t>
  </si>
  <si>
    <t>ITEM #</t>
  </si>
  <si>
    <t>Customer Satisfaction</t>
  </si>
  <si>
    <t>SUPPLIER BUSINESS PROCESS DESCRIPTIONS</t>
  </si>
  <si>
    <t>PROCESS</t>
  </si>
  <si>
    <t>INPUTS</t>
  </si>
  <si>
    <t>OUTPUTS</t>
  </si>
  <si>
    <t>PERFORMANCE INDICATORS</t>
  </si>
  <si>
    <t>TARGET ESTABLISHED?</t>
  </si>
  <si>
    <t>MEETING TARGET?
 (Yes / No)</t>
  </si>
  <si>
    <t>IF NOT MEETING TARGET, ARE ACTION PLANS AVAILABLE?
(Provide a short definition &amp; attach evidence)</t>
  </si>
  <si>
    <t>Is the Supplier's annual labor turnover rate at 5% or below?</t>
  </si>
  <si>
    <t xml:space="preserve">A process to Communicate to Customers and Suppliers. </t>
  </si>
  <si>
    <t>Final TS 16949 changes made with minor grammar corrections.</t>
  </si>
  <si>
    <t>Key Metric Communication</t>
  </si>
  <si>
    <t>Automatically established prior to and during new product launch or major process change.</t>
  </si>
  <si>
    <t>1st Piece Inspection process.</t>
  </si>
  <si>
    <t>12 Month RPPM's</t>
  </si>
  <si>
    <t>Environmental Management</t>
  </si>
  <si>
    <t>Process on how internal and external data is collected.</t>
  </si>
  <si>
    <t>\</t>
  </si>
  <si>
    <t>Unlock</t>
  </si>
  <si>
    <t>Audit Types</t>
  </si>
  <si>
    <t>Current Audit Type Selected:</t>
  </si>
  <si>
    <t>Current Audit Type :</t>
  </si>
  <si>
    <t>WBE</t>
  </si>
  <si>
    <t>MBE</t>
  </si>
  <si>
    <t>CAMSC</t>
  </si>
  <si>
    <t>International Certificates</t>
  </si>
  <si>
    <t>C-TPAT</t>
  </si>
  <si>
    <t>Visit</t>
  </si>
  <si>
    <t>Error corrections in formulas and Updated Documentation.</t>
  </si>
  <si>
    <t>for additional information and frequently asked questions.</t>
  </si>
  <si>
    <t>16.</t>
  </si>
  <si>
    <t>17.</t>
  </si>
  <si>
    <t>18.</t>
  </si>
  <si>
    <t>19.</t>
  </si>
  <si>
    <t>20.</t>
  </si>
  <si>
    <t>Does the Supplier maintain a clean work environment at the facility?</t>
  </si>
  <si>
    <t>Is the Supplier in compliance with IMDS reporting?</t>
  </si>
  <si>
    <t>Are Material Data Safety Sheets (MSDS) available?</t>
  </si>
  <si>
    <t>Is the Supplier in compliance with Lear's Code of Business Conduct and Ethics?</t>
  </si>
  <si>
    <t>The facility has a current emergency plan with documented training.</t>
  </si>
  <si>
    <t>The supplier has a documented system for completing IMDS reporting.</t>
  </si>
  <si>
    <t>The supplier is aware of their customer's (OEM) environmental requirements.</t>
  </si>
  <si>
    <t>Supplier provides environmental and hazardous materials transportation training.</t>
  </si>
  <si>
    <t>The supplier has a documented Training request process.</t>
  </si>
  <si>
    <t>A current production schedule is available.</t>
  </si>
  <si>
    <t>Loss Prevention</t>
  </si>
  <si>
    <t>The Supplier has a smoking policy that clearly marks "No Smoking" zones.</t>
  </si>
  <si>
    <t>Labels identifying the chemical are affixed to all containers in storage and in use.</t>
  </si>
  <si>
    <t>Hot work permit program that applies to maintenance work outside designated maintenance areas.</t>
  </si>
  <si>
    <t>Does the Supplier adhere to all security procedures required by the Customs-Trade Partnership Against Terrorism (C-TPAT)?</t>
  </si>
  <si>
    <t>Does the Supplier insure wood packaging conforms to new international standards?</t>
  </si>
  <si>
    <t>Loss Prevention added, additional errors and formulas were corrected.</t>
  </si>
  <si>
    <t>North America Diversity Certificates</t>
  </si>
  <si>
    <t>Example: Revision level 1.7 is modified to add an additional System to Management the new revision level should be 2.0.</t>
  </si>
  <si>
    <t>Yellow</t>
  </si>
  <si>
    <t>Red</t>
  </si>
  <si>
    <t>Auditor Phone</t>
  </si>
  <si>
    <t>Auditor E-Mail</t>
  </si>
  <si>
    <t>Rev. Date</t>
  </si>
  <si>
    <t>Closure Duration</t>
  </si>
  <si>
    <t>C.I. Audit</t>
  </si>
  <si>
    <t>Full Systems Audit</t>
  </si>
  <si>
    <t>for additional information, to request an audit or to review past and current audits.</t>
  </si>
  <si>
    <t>RESP.</t>
  </si>
  <si>
    <t>C Suhr</t>
  </si>
  <si>
    <t>Corrected Closure Duration to reflect requirements on Introduction tab.</t>
  </si>
  <si>
    <t>T. Kalafut</t>
  </si>
  <si>
    <t>Corrected Notes page to allow general notes cell access.</t>
  </si>
  <si>
    <t>T.Kalafut &amp; M.S.</t>
  </si>
  <si>
    <t>Has the Supplier been placed on Quality controlled shipping in the last year?</t>
  </si>
  <si>
    <t>Written instructions for proper use of Error Proofing devices.</t>
  </si>
  <si>
    <t>Periodic and documented verification of Error Proofing effectiveness (using 'Red' parts).</t>
  </si>
  <si>
    <t>Disciplined Problem Solving</t>
  </si>
  <si>
    <t>All customer quality complaints/returns are documented with root cause analysis and correction.</t>
  </si>
  <si>
    <t>Internal issues are addressed with structured problem solving and correction process.</t>
  </si>
  <si>
    <t>Analysis strives to identify 'true' root cause (5-why or more).</t>
  </si>
  <si>
    <t>Corrective actions address the 'true' root cause.</t>
  </si>
  <si>
    <t>Completion of maintenance records are up-to-date.</t>
  </si>
  <si>
    <t>Critical spare parts are identified for equipment, tools, etc.</t>
  </si>
  <si>
    <t>Has the supplier completed the MMOG self-assessment?</t>
  </si>
  <si>
    <t>Does the Supplier monitor and maintain a Diverse Spend of 6% or more from minority sub-suppliers?</t>
  </si>
  <si>
    <t>Does the Supplier produce products for Lear which have any safety (FMVSS) requirements?</t>
  </si>
  <si>
    <t>Does the Supplier supply any products which are shipped directly to Lear's customer? 
(i.e., Trade Sale Products)</t>
  </si>
  <si>
    <t>Supplier has defined Key Performance Indicators KPIs. (I.e. Customer Satisfaction, RPPM, OTD, etc..)</t>
  </si>
  <si>
    <t>Aggressive targets set for KPIs.</t>
  </si>
  <si>
    <t>Section:</t>
  </si>
  <si>
    <t>Documented customer approval for rework, repair, reprocessing, etc.</t>
  </si>
  <si>
    <t>"Temporary and Extra-ordinary controls to guarantee Zero Defects received at customer during launch"</t>
  </si>
  <si>
    <t>Workforce employees are trained and 'Certified' prior to performing operations.</t>
  </si>
  <si>
    <t>Sub-supplier lot codes are recorded.</t>
  </si>
  <si>
    <t>Containers are properly labeled (incoming, WIP, &amp; Finished Goods).</t>
  </si>
  <si>
    <t>System with Controls to protect against Mislabel. (i.e. Point Of Use labeling system).</t>
  </si>
  <si>
    <t>Non-conforming or material 'on hold' are clearly identified.</t>
  </si>
  <si>
    <t>FIFO used for incoming, WIP, and outgoing material.</t>
  </si>
  <si>
    <t>PFMEA's, Control Plans, and Lessons Learned used in planning controls for new processes.</t>
  </si>
  <si>
    <t>DFMEA utilized if design responsible.</t>
  </si>
  <si>
    <t>APQP or similar methodology used to guide/evaluate product and process development.</t>
  </si>
  <si>
    <t>Production approval package (PPAP) has complete information.</t>
  </si>
  <si>
    <t>Operators are involved in developing improvements.</t>
  </si>
  <si>
    <t>No. of Automotive Customers</t>
  </si>
  <si>
    <t>Error Proofing devices can NOT be turned off or reset by production operators.</t>
  </si>
  <si>
    <t>Plans exist to handle significant fluctuations (up and down) in customer schedule.</t>
  </si>
  <si>
    <t>Formal method of tracking product lots through process from raw material through shipping.</t>
  </si>
  <si>
    <t>Record Retention duration is met for traceability information.</t>
  </si>
  <si>
    <t>Records are stored in (backed up to) an off-site location.</t>
  </si>
  <si>
    <t>Designated secured locations for quarantine material (e.g., hold, rework, non-conforming)</t>
  </si>
  <si>
    <t>Preventive Maintenance</t>
  </si>
  <si>
    <t>Formal pro-active problem solving activities. (i.e. Red X, Six Sigma, Kaizen, etc…)</t>
  </si>
  <si>
    <t>Any method focusing on data collection and pro-active quality/efficiency improvements.</t>
  </si>
  <si>
    <t>Self-Assessment</t>
  </si>
  <si>
    <t>-Fill out and score each tab; Cover Page, Q&amp;A, Management, Quality, Production, Materials, Engineering, and Auditor Notes.</t>
  </si>
  <si>
    <t>-Add descriptive comments in the 'Auditor Notes' tab explaining how the supplier meets the criteria for that specific category.</t>
  </si>
  <si>
    <t>-Return the completed audit document prior to the deadline to the Lear Team.</t>
  </si>
  <si>
    <t>-Lear expects an objective rating for each category.  The intention of a 'self-audit' is to provide an accurate assessment, not just a 100% score.</t>
  </si>
  <si>
    <r>
      <t xml:space="preserve">Upon Lear request for a Supplier to perform a </t>
    </r>
    <r>
      <rPr>
        <b/>
        <sz val="8"/>
        <color rgb="FF000000"/>
        <rFont val="Tahoma"/>
        <family val="2"/>
      </rPr>
      <t>Self-Assessment,</t>
    </r>
    <r>
      <rPr>
        <sz val="8"/>
        <color rgb="FF000000"/>
        <rFont val="Tahoma"/>
        <family val="2"/>
      </rPr>
      <t xml:space="preserve"> the Supplier shall;  </t>
    </r>
  </si>
  <si>
    <t>Measurement Capabilities</t>
  </si>
  <si>
    <t>Full dimensional analysis can be contracted.</t>
  </si>
  <si>
    <t>In-house capabilities to measure all critical dimensions and process control parameters.</t>
  </si>
  <si>
    <t>Gauge calibration up to date and R&amp;R acceptable.</t>
  </si>
  <si>
    <r>
      <t xml:space="preserve">The supplier's system is fully </t>
    </r>
    <r>
      <rPr>
        <b/>
        <u/>
        <sz val="10"/>
        <rFont val="Tahoma"/>
        <family val="2"/>
      </rPr>
      <t>Deployed</t>
    </r>
    <r>
      <rPr>
        <sz val="10"/>
        <rFont val="Tahoma"/>
        <family val="2"/>
      </rPr>
      <t xml:space="preserve"> through out the facility.</t>
    </r>
  </si>
  <si>
    <r>
      <t xml:space="preserve">The supplier's system is </t>
    </r>
    <r>
      <rPr>
        <b/>
        <u/>
        <sz val="10"/>
        <rFont val="Tahoma"/>
        <family val="2"/>
      </rPr>
      <t>Adequate:</t>
    </r>
    <r>
      <rPr>
        <sz val="10"/>
        <rFont val="Tahoma"/>
        <family val="2"/>
      </rPr>
      <t xml:space="preserve"> </t>
    </r>
  </si>
  <si>
    <r>
      <t xml:space="preserve">The supplier's system is </t>
    </r>
    <r>
      <rPr>
        <b/>
        <u/>
        <sz val="10"/>
        <rFont val="Tahoma"/>
        <family val="2"/>
      </rPr>
      <t>Adequate:</t>
    </r>
  </si>
  <si>
    <t>Process Set-Up sheets, Boundary samples, and Work Instructions posted near work cells.</t>
  </si>
  <si>
    <t>Internal audits performed on regular basis (e.g., Layered Audits).</t>
  </si>
  <si>
    <t>Inspection, Layouts, and functional testing are conducted per the Control Plans.</t>
  </si>
  <si>
    <t>Has the supplier reviewed information at www.lear.com &gt; Supplier Information &gt; Web Guides?</t>
  </si>
  <si>
    <t>Rating</t>
  </si>
  <si>
    <t>Flammable materials stored in approved grounded storage cabinets. Max one day supply on floor.</t>
  </si>
  <si>
    <t>Supplier has 'Contingency Plans' to resume production after different catastrophe scenarios.</t>
  </si>
  <si>
    <t>Lacking</t>
  </si>
  <si>
    <t>Good</t>
  </si>
  <si>
    <t>Average</t>
  </si>
  <si>
    <t>= N/A (not applicable)</t>
  </si>
  <si>
    <t>Manufacturing Metrics</t>
  </si>
  <si>
    <t>The supplier should have a mechanism to communicate Key Performance Indicators (KPI)</t>
  </si>
  <si>
    <t>and issues to all levels of the organization.</t>
  </si>
  <si>
    <t>Provides for customer notification and approval prior to implementation (see PPAP Section 3).</t>
  </si>
  <si>
    <t>Change notification and approval requirements communicated to sub-suppliers.</t>
  </si>
  <si>
    <t>Conflict Minerals and other information communicated to customer per requirements.</t>
  </si>
  <si>
    <t>Visual systems showing critical metrics for each processing area.</t>
  </si>
  <si>
    <t>Cycle counts performed periodically.</t>
  </si>
  <si>
    <t>MMOG utilized to assess/improve materials systems.</t>
  </si>
  <si>
    <t>Product SAFETY related characteristics are identified and controlled.</t>
  </si>
  <si>
    <t>ISO 26262 requirements are identified and met.</t>
  </si>
  <si>
    <t>Organized materials storage areas (5-S).</t>
  </si>
  <si>
    <t>Designated places for all Materials, Tools, and Equipment. (i.e. 5-S program)</t>
  </si>
  <si>
    <t>Product Integrity</t>
  </si>
  <si>
    <t>A ‘Product Safety Representative’ has been designated if required by Lear's Customer.</t>
  </si>
  <si>
    <t>Workforce is aware of safety related characteristics and the associated controls.</t>
  </si>
  <si>
    <t>Consolidated section 3.3 into 2.3 and added Sections 3.3, 5.4 &amp; 5.5.  Added 'Adequate' descriptors.</t>
  </si>
  <si>
    <t>T.Kalafut</t>
  </si>
  <si>
    <t xml:space="preserve">Corrected formula for 5.5.2 rating on Corrective Actions sheet' read across to all similar macros. </t>
  </si>
  <si>
    <t xml:space="preserve">Numerous Cosmetic &amp; Formula Corrections (see cell comments). Added content to Intro tab. </t>
  </si>
  <si>
    <t>IATF 16949</t>
  </si>
  <si>
    <t>IATF 16949 Conformance</t>
  </si>
  <si>
    <t>VDA 6.3</t>
  </si>
  <si>
    <t>IATF Conformance</t>
  </si>
  <si>
    <r>
      <t xml:space="preserve">Audit Categories  </t>
    </r>
    <r>
      <rPr>
        <b/>
        <sz val="9"/>
        <rFont val="Tahoma"/>
        <family val="2"/>
      </rPr>
      <t>(Based on IATF-16949)</t>
    </r>
  </si>
  <si>
    <t>GAMS #</t>
  </si>
  <si>
    <t>Lear Auditor Signature</t>
  </si>
  <si>
    <t>Provides for internal tracking, review, approval, and communication of changes.</t>
  </si>
  <si>
    <t>Prevents the unintended use of obsolete documents; and retention requirements identified.</t>
  </si>
  <si>
    <t>Provides for proper validation of change BEFORE implementation.</t>
  </si>
  <si>
    <t>System to monitor system performance across time. (i.e. control charts, SPC, etc…)</t>
  </si>
  <si>
    <t>Metrics are posted so operators can easily see results/status (Green, Yellow, Red).</t>
  </si>
  <si>
    <t>Evidence of ongoing review of critical metrics, including but not limited to; OEE, Efficiency,</t>
  </si>
  <si>
    <t>Quality, Safety, Delivery, etc…</t>
  </si>
  <si>
    <t>Safety related product characteristics are identified on drawings, FMEAs, and control plans.</t>
  </si>
  <si>
    <t>Existing arrangements for performance testing at accredited laboratories (i.e., ISO 17025)</t>
  </si>
  <si>
    <t>For suppliers who do not have resources available to support the implementation of a IATF-16949 registered quality system, Lear requires the supplier to document at least the following business processes: Sales, Development, Manufacturing, Quality, and Delivery.    The intent is to ensure critical functions strive to meet the intent IATF-16949 and/or ISO 9001.  The process approach should be used to define the inputs, outputs, and performance indicators (metrics) for each critical process.</t>
  </si>
  <si>
    <t>Error Proofing Implementation</t>
  </si>
  <si>
    <t>Customer Specific Requirements identified and satisfied.</t>
  </si>
  <si>
    <t>Formal means of elevating and involving appropriate people in issue resolution.</t>
  </si>
  <si>
    <t xml:space="preserve">Suppliers to Lear Corporation are required to implement a quality system using the process approach as defined in IATF-16949 and ISO 9001.  Lear Corporation recognizes ISO 9001:2015 as the first step toward implementing adequate systems and is required for suppliers that manufacture parts, or provide a service that ends up in the final vehicle assembly.                                   </t>
  </si>
  <si>
    <t>ISO9001: 2001 changed to ISO9001: 2015 on last tab.</t>
  </si>
  <si>
    <t>GAMS#</t>
  </si>
  <si>
    <t>Updated references to GAMS and 'IATF' (from PAMS and TS-16949), 2.5.2e added.</t>
  </si>
  <si>
    <r>
      <t xml:space="preserve">Evidence of a documented process for </t>
    </r>
    <r>
      <rPr>
        <b/>
        <sz val="10"/>
        <color theme="1"/>
        <rFont val="Arial"/>
        <family val="2"/>
      </rPr>
      <t>Continual Improvement</t>
    </r>
    <r>
      <rPr>
        <sz val="10"/>
        <color theme="1"/>
        <rFont val="Arial"/>
        <family val="2"/>
      </rPr>
      <t xml:space="preserve"> has been incorporated in the organizations QMS (10.3.1)</t>
    </r>
  </si>
  <si>
    <r>
      <t xml:space="preserve">Evidence of a documented process for </t>
    </r>
    <r>
      <rPr>
        <b/>
        <sz val="10"/>
        <color theme="1"/>
        <rFont val="Arial"/>
        <family val="2"/>
      </rPr>
      <t>Error proofing</t>
    </r>
    <r>
      <rPr>
        <sz val="10"/>
        <color theme="1"/>
        <rFont val="Arial"/>
        <family val="2"/>
      </rPr>
      <t xml:space="preserve"> application and control has been incorporated within the organizations QMS (10.2.4).</t>
    </r>
  </si>
  <si>
    <r>
      <t xml:space="preserve">Evidence of a documented process </t>
    </r>
    <r>
      <rPr>
        <b/>
        <sz val="10"/>
        <color theme="1"/>
        <rFont val="Arial"/>
        <family val="2"/>
      </rPr>
      <t>Problem solving</t>
    </r>
    <r>
      <rPr>
        <sz val="10"/>
        <color theme="1"/>
        <rFont val="Arial"/>
        <family val="2"/>
      </rPr>
      <t xml:space="preserve"> has been incorporated within the organizations QMS (10.2.3).</t>
    </r>
  </si>
  <si>
    <r>
      <t xml:space="preserve">Evidence of a documented process for </t>
    </r>
    <r>
      <rPr>
        <b/>
        <sz val="10"/>
        <color theme="1"/>
        <rFont val="Arial"/>
        <family val="2"/>
      </rPr>
      <t>Internal Audit Program</t>
    </r>
    <r>
      <rPr>
        <sz val="10"/>
        <color theme="1"/>
        <rFont val="Arial"/>
        <family val="2"/>
      </rPr>
      <t xml:space="preserve"> in the organizations QMS and it follows a risk based approach for the entire organization and has been updated to consider new specific requirements. (9.2.2.1)</t>
    </r>
  </si>
  <si>
    <r>
      <t xml:space="preserve">Evidence that a documented process for </t>
    </r>
    <r>
      <rPr>
        <b/>
        <sz val="10"/>
        <color theme="1"/>
        <rFont val="Arial"/>
        <family val="2"/>
      </rPr>
      <t>Nonconforming product disposition</t>
    </r>
    <r>
      <rPr>
        <sz val="10"/>
        <color theme="1"/>
        <rFont val="Arial"/>
        <family val="2"/>
      </rPr>
      <t xml:space="preserve"> has been incorporated into the organizations QMS (8.7.1.7).</t>
    </r>
  </si>
  <si>
    <r>
      <t xml:space="preserve">Evidence of a documented process </t>
    </r>
    <r>
      <rPr>
        <b/>
        <sz val="10"/>
        <color theme="1"/>
        <rFont val="Arial"/>
        <family val="2"/>
      </rPr>
      <t>control of repaired product</t>
    </r>
    <r>
      <rPr>
        <sz val="10"/>
        <color theme="1"/>
        <rFont val="Arial"/>
        <family val="2"/>
      </rPr>
      <t xml:space="preserve"> has been incorporated into the organizations QMS (8.7.1.5).</t>
    </r>
  </si>
  <si>
    <r>
      <t xml:space="preserve">Evidence of a documented process for </t>
    </r>
    <r>
      <rPr>
        <b/>
        <sz val="10"/>
        <color theme="1"/>
        <rFont val="Arial"/>
        <family val="2"/>
      </rPr>
      <t>control of reworked product</t>
    </r>
    <r>
      <rPr>
        <sz val="10"/>
        <color theme="1"/>
        <rFont val="Arial"/>
        <family val="2"/>
      </rPr>
      <t xml:space="preserve"> has been incorporated into the organizations QMS (8.7.1.4).</t>
    </r>
  </si>
  <si>
    <r>
      <t xml:space="preserve">Evidence of a documented process related to </t>
    </r>
    <r>
      <rPr>
        <b/>
        <sz val="10"/>
        <color theme="1"/>
        <rFont val="Arial"/>
        <family val="2"/>
      </rPr>
      <t>Temporary change of process controls</t>
    </r>
    <r>
      <rPr>
        <sz val="10"/>
        <color theme="1"/>
        <rFont val="Arial"/>
        <family val="2"/>
      </rPr>
      <t xml:space="preserve"> incorporated within the organizations QMS (8.5.6.1.1)</t>
    </r>
  </si>
  <si>
    <r>
      <t xml:space="preserve">Evidence that there is a documented process for the expanded criteria for </t>
    </r>
    <r>
      <rPr>
        <b/>
        <sz val="10"/>
        <color theme="1"/>
        <rFont val="Arial"/>
        <family val="2"/>
      </rPr>
      <t>control of changes</t>
    </r>
    <r>
      <rPr>
        <sz val="10"/>
        <color theme="1"/>
        <rFont val="Arial"/>
        <family val="2"/>
      </rPr>
      <t xml:space="preserve"> incorporated within the organizations QMS (8.5.6.1)</t>
    </r>
  </si>
  <si>
    <r>
      <t xml:space="preserve">Evidence that there is a documented process for </t>
    </r>
    <r>
      <rPr>
        <b/>
        <sz val="10"/>
        <color theme="1"/>
        <rFont val="Arial"/>
        <family val="2"/>
      </rPr>
      <t>supplier monitoring</t>
    </r>
    <r>
      <rPr>
        <sz val="10"/>
        <color theme="1"/>
        <rFont val="Arial"/>
        <family val="2"/>
      </rPr>
      <t xml:space="preserve"> incorporated within the organizations QMS (8.4.2.4)</t>
    </r>
  </si>
  <si>
    <r>
      <t xml:space="preserve">Evidence that a documented process for meeting </t>
    </r>
    <r>
      <rPr>
        <b/>
        <sz val="10"/>
        <color theme="1"/>
        <rFont val="Arial"/>
        <family val="2"/>
      </rPr>
      <t>statutory and regulatory requirements</t>
    </r>
    <r>
      <rPr>
        <sz val="10"/>
        <color theme="1"/>
        <rFont val="Arial"/>
        <family val="2"/>
      </rPr>
      <t xml:space="preserve"> has been defined and implemented within the organizations QMS. (8.4.2.2)</t>
    </r>
  </si>
  <si>
    <r>
      <t xml:space="preserve">Evidence that a documented process for </t>
    </r>
    <r>
      <rPr>
        <b/>
        <sz val="10"/>
        <color theme="1"/>
        <rFont val="Arial"/>
        <family val="2"/>
      </rPr>
      <t>outsource process</t>
    </r>
    <r>
      <rPr>
        <sz val="10"/>
        <color theme="1"/>
        <rFont val="Arial"/>
        <family val="2"/>
      </rPr>
      <t xml:space="preserve"> control has been defined and implemented within the organizations QMS (8.4.2.1) (What are the outsourced processes and how are they controlled?)</t>
    </r>
  </si>
  <si>
    <r>
      <t xml:space="preserve">Evidence that a documented process for </t>
    </r>
    <r>
      <rPr>
        <b/>
        <sz val="10"/>
        <color theme="1"/>
        <rFont val="Arial"/>
        <family val="2"/>
      </rPr>
      <t xml:space="preserve">supplier selection </t>
    </r>
    <r>
      <rPr>
        <sz val="10"/>
        <color theme="1"/>
        <rFont val="Arial"/>
        <family val="2"/>
      </rPr>
      <t>has been defined and implemented within the organizations QMS. (8.4.1.2)</t>
    </r>
  </si>
  <si>
    <r>
      <t xml:space="preserve">Evidence that a documented process is established for the </t>
    </r>
    <r>
      <rPr>
        <b/>
        <sz val="10"/>
        <color theme="1"/>
        <rFont val="Arial"/>
        <family val="2"/>
      </rPr>
      <t>design and development of products and services</t>
    </r>
    <r>
      <rPr>
        <sz val="10"/>
        <color theme="1"/>
        <rFont val="Arial"/>
        <family val="2"/>
      </rPr>
      <t xml:space="preserve"> (applies to product and manufacturing process design)  focusing on error prevention and is incorporated within the organizations QMS (8.3.1.1)</t>
    </r>
  </si>
  <si>
    <r>
      <t xml:space="preserve">Evidence that a documented process exists for review, distribution and implementation of customer </t>
    </r>
    <r>
      <rPr>
        <b/>
        <sz val="10"/>
        <color theme="1"/>
        <rFont val="Arial"/>
        <family val="2"/>
      </rPr>
      <t xml:space="preserve">Engineering standards/specification </t>
    </r>
    <r>
      <rPr>
        <sz val="10"/>
        <color theme="1"/>
        <rFont val="Arial"/>
        <family val="2"/>
      </rPr>
      <t>and is</t>
    </r>
    <r>
      <rPr>
        <b/>
        <sz val="10"/>
        <color theme="1"/>
        <rFont val="Arial"/>
        <family val="2"/>
      </rPr>
      <t xml:space="preserve"> </t>
    </r>
    <r>
      <rPr>
        <sz val="10"/>
        <color theme="1"/>
        <rFont val="Arial"/>
        <family val="2"/>
      </rPr>
      <t>incorporated within the organizations QMS</t>
    </r>
    <r>
      <rPr>
        <b/>
        <sz val="10"/>
        <color theme="1"/>
        <rFont val="Arial"/>
        <family val="2"/>
      </rPr>
      <t xml:space="preserve"> </t>
    </r>
    <r>
      <rPr>
        <sz val="10"/>
        <color theme="1"/>
        <rFont val="Arial"/>
        <family val="2"/>
      </rPr>
      <t>(7.5.3.2.2)</t>
    </r>
  </si>
  <si>
    <r>
      <t>Evidence that a</t>
    </r>
    <r>
      <rPr>
        <b/>
        <sz val="10"/>
        <color theme="1"/>
        <rFont val="Arial"/>
        <family val="2"/>
      </rPr>
      <t xml:space="preserve"> </t>
    </r>
    <r>
      <rPr>
        <sz val="10"/>
        <color theme="1"/>
        <rFont val="Arial"/>
        <family val="2"/>
      </rPr>
      <t>documented process</t>
    </r>
    <r>
      <rPr>
        <b/>
        <sz val="10"/>
        <color theme="1"/>
        <rFont val="Arial"/>
        <family val="2"/>
      </rPr>
      <t xml:space="preserve"> </t>
    </r>
    <r>
      <rPr>
        <sz val="10"/>
        <color theme="1"/>
        <rFont val="Arial"/>
        <family val="2"/>
      </rPr>
      <t>exists for</t>
    </r>
    <r>
      <rPr>
        <b/>
        <sz val="10"/>
        <color theme="1"/>
        <rFont val="Arial"/>
        <family val="2"/>
      </rPr>
      <t xml:space="preserve"> Motivation and empowerment </t>
    </r>
    <r>
      <rPr>
        <sz val="10"/>
        <color theme="1"/>
        <rFont val="Arial"/>
        <family val="2"/>
      </rPr>
      <t>and is</t>
    </r>
    <r>
      <rPr>
        <b/>
        <sz val="10"/>
        <color theme="1"/>
        <rFont val="Arial"/>
        <family val="2"/>
      </rPr>
      <t xml:space="preserve"> </t>
    </r>
    <r>
      <rPr>
        <sz val="10"/>
        <color theme="1"/>
        <rFont val="Arial"/>
        <family val="2"/>
      </rPr>
      <t>incorporated within the organizations QMS (7.3.2)</t>
    </r>
  </si>
  <si>
    <r>
      <t xml:space="preserve">Evidence that a documented process for </t>
    </r>
    <r>
      <rPr>
        <b/>
        <sz val="10"/>
        <color theme="1"/>
        <rFont val="Arial"/>
        <family val="2"/>
      </rPr>
      <t>Internal Auditors competency</t>
    </r>
    <r>
      <rPr>
        <sz val="10"/>
        <color theme="1"/>
        <rFont val="Arial"/>
        <family val="2"/>
      </rPr>
      <t xml:space="preserve"> requirements are captured within the QMS and implemented. (7.2.3)</t>
    </r>
  </si>
  <si>
    <r>
      <t xml:space="preserve">Competence of all personnel performing activities affecting conformity to product and process requirements. </t>
    </r>
    <r>
      <rPr>
        <sz val="10"/>
        <color theme="1"/>
        <rFont val="Arial"/>
        <family val="2"/>
      </rPr>
      <t>Evidence that a documented process exists for identifying training needs  and is incorporated within the organizations QMS (7.2.1)</t>
    </r>
  </si>
  <si>
    <r>
      <t>Evidence that a documented process exists and expanded expectations regarding</t>
    </r>
    <r>
      <rPr>
        <b/>
        <sz val="10"/>
        <color theme="1"/>
        <rFont val="Arial"/>
        <family val="2"/>
      </rPr>
      <t xml:space="preserve"> Calibration/ verification records</t>
    </r>
    <r>
      <rPr>
        <sz val="10"/>
        <color theme="1"/>
        <rFont val="Arial"/>
        <family val="2"/>
      </rPr>
      <t xml:space="preserve"> have been met and incorporated within the organizations QMS. (7.1.5.2.1)</t>
    </r>
  </si>
  <si>
    <r>
      <t xml:space="preserve">Product Safety (4.4.1.2):  </t>
    </r>
    <r>
      <rPr>
        <sz val="10"/>
        <color theme="1"/>
        <rFont val="Arial"/>
        <family val="2"/>
      </rPr>
      <t>Evidence that a documented process is implemented related to the management of product-safety related products and manufacturing processes with the organizations QMS.</t>
    </r>
  </si>
  <si>
    <t>Includes 4.4, 5.2.1, 6.2 and 6.3</t>
  </si>
  <si>
    <r>
      <t xml:space="preserve">- </t>
    </r>
    <r>
      <rPr>
        <sz val="8"/>
        <color theme="1"/>
        <rFont val="Arial"/>
        <family val="2"/>
      </rPr>
      <t>Other Documentation (as appropriate)</t>
    </r>
  </si>
  <si>
    <r>
      <t xml:space="preserve">- </t>
    </r>
    <r>
      <rPr>
        <sz val="8"/>
        <color theme="1"/>
        <rFont val="Arial"/>
        <family val="2"/>
      </rPr>
      <t>Planning of changes</t>
    </r>
  </si>
  <si>
    <r>
      <t xml:space="preserve">- </t>
    </r>
    <r>
      <rPr>
        <sz val="8"/>
        <color theme="1"/>
        <rFont val="Arial"/>
        <family val="2"/>
      </rPr>
      <t>Quality Objectives</t>
    </r>
  </si>
  <si>
    <r>
      <t xml:space="preserve">- </t>
    </r>
    <r>
      <rPr>
        <sz val="8"/>
        <color theme="1"/>
        <rFont val="Arial"/>
        <family val="2"/>
      </rPr>
      <t>Quality Policy</t>
    </r>
  </si>
  <si>
    <r>
      <t xml:space="preserve">- </t>
    </r>
    <r>
      <rPr>
        <sz val="8"/>
        <color theme="1"/>
        <rFont val="Arial"/>
        <family val="2"/>
      </rPr>
      <t>Process descriptions &amp; interactions</t>
    </r>
  </si>
  <si>
    <r>
      <t xml:space="preserve">- </t>
    </r>
    <r>
      <rPr>
        <sz val="8"/>
        <color theme="1"/>
        <rFont val="Arial"/>
        <family val="2"/>
      </rPr>
      <t>Process map (or equivalent)</t>
    </r>
  </si>
  <si>
    <t>Examples:</t>
  </si>
  <si>
    <r>
      <t xml:space="preserve">QMS Documentation </t>
    </r>
    <r>
      <rPr>
        <i/>
        <sz val="10"/>
        <color theme="1"/>
        <rFont val="Arial"/>
        <family val="2"/>
      </rPr>
      <t>(7.5.1)</t>
    </r>
    <r>
      <rPr>
        <b/>
        <sz val="10"/>
        <color theme="1"/>
        <rFont val="Arial"/>
        <family val="2"/>
      </rPr>
      <t>:</t>
    </r>
  </si>
  <si>
    <r>
      <t>Evidence that</t>
    </r>
    <r>
      <rPr>
        <b/>
        <sz val="10"/>
        <color theme="1"/>
        <rFont val="Arial"/>
        <family val="2"/>
      </rPr>
      <t xml:space="preserve"> scope of the QMS </t>
    </r>
    <r>
      <rPr>
        <sz val="10"/>
        <color theme="1"/>
        <rFont val="Arial"/>
        <family val="2"/>
      </rPr>
      <t>includes applicable remote support functions and customer specific requirements.  Also, if</t>
    </r>
    <r>
      <rPr>
        <b/>
        <sz val="10"/>
        <color theme="1"/>
        <rFont val="Arial"/>
        <family val="2"/>
      </rPr>
      <t xml:space="preserve"> product design is excluded, </t>
    </r>
    <r>
      <rPr>
        <sz val="10"/>
        <color theme="1"/>
        <rFont val="Arial"/>
        <family val="2"/>
      </rPr>
      <t>has justification been documented in QMS? (4.3)</t>
    </r>
  </si>
  <si>
    <t>Lear's Auditor Review Comments</t>
  </si>
  <si>
    <r>
      <t xml:space="preserve">Reference Document
</t>
    </r>
    <r>
      <rPr>
        <sz val="9"/>
        <color theme="1"/>
        <rFont val="Arial"/>
        <family val="2"/>
      </rPr>
      <t>(Name / Rev. Level)</t>
    </r>
    <r>
      <rPr>
        <b/>
        <sz val="9"/>
        <color theme="1"/>
        <rFont val="Arial"/>
        <family val="2"/>
      </rPr>
      <t xml:space="preserve">
</t>
    </r>
    <r>
      <rPr>
        <sz val="9"/>
        <color theme="1"/>
        <rFont val="Arial"/>
        <family val="2"/>
      </rPr>
      <t xml:space="preserve">Or </t>
    </r>
    <r>
      <rPr>
        <b/>
        <sz val="9"/>
        <color theme="1"/>
        <rFont val="Arial"/>
        <family val="2"/>
      </rPr>
      <t>Records</t>
    </r>
  </si>
  <si>
    <r>
      <t xml:space="preserve">QMS Process Related to Requirement
</t>
    </r>
    <r>
      <rPr>
        <sz val="9"/>
        <color theme="1"/>
        <rFont val="Arial"/>
        <family val="2"/>
      </rPr>
      <t>(Process Name)</t>
    </r>
  </si>
  <si>
    <t>Requirement</t>
  </si>
  <si>
    <t>IATF Document Review</t>
  </si>
  <si>
    <t>The supplier has a procedure to evaluate R&amp;Ops by a multidisciplinary team</t>
  </si>
  <si>
    <t>The supplier has identified coherent risk and opportunities</t>
  </si>
  <si>
    <t>The supplier has defined "Contingency plans" and are periodically tested</t>
  </si>
  <si>
    <t>When risk impact customer, the Supplier has defined a process to inform and protect the Customer.</t>
  </si>
  <si>
    <t>Risk and Opportunities</t>
  </si>
  <si>
    <t>Sub-Section 7</t>
  </si>
  <si>
    <t>Lear Requirements</t>
  </si>
  <si>
    <t>OEM's Customer Specific Requirements &amp; Statutory and Regulatory Requirements</t>
  </si>
  <si>
    <t>Sub-Section 8</t>
  </si>
  <si>
    <t>The supplier has a procedure to identify Lear Requirements</t>
  </si>
  <si>
    <t>The supplier knows what are the Lear's requirements and where are located</t>
  </si>
  <si>
    <t>The supplier has defined activities (ex. training, …) to deploy Lear's requirements</t>
  </si>
  <si>
    <t>The supplier periodically audits (according schedule) the compliance of Lear requirements</t>
  </si>
  <si>
    <t>The supplier has a procedure to identify OEM's CSR and Statutory &amp; Regulatory requirements</t>
  </si>
  <si>
    <t>The supplier has defined activities (ex. training, …) to deploy those requirements</t>
  </si>
  <si>
    <t>The supplier periodically audits (according schedule) the compliance of those requirements</t>
  </si>
  <si>
    <t>The supplier is aware of OEM's CSR and Statutory &amp; Regulatory requirements</t>
  </si>
  <si>
    <t>By-pass control for SC/CC</t>
  </si>
  <si>
    <t>CC/SC are identified on Control plans and in the Rest of documentation (WI, etc, ..)</t>
  </si>
  <si>
    <t>All identified SC/CC controls have an automated system to prevent bypass of the operation/control</t>
  </si>
  <si>
    <t>Parts are identified systemically and tracked for control</t>
  </si>
  <si>
    <t>The supplier has a process to avoid controls by-passed</t>
  </si>
  <si>
    <t>AEO</t>
  </si>
  <si>
    <t>Does the Supplier adhere to all security procedures required by AEO (Authorized Economic Operator)?</t>
  </si>
  <si>
    <t>21.</t>
  </si>
  <si>
    <t>22.</t>
  </si>
  <si>
    <t>23.</t>
  </si>
  <si>
    <t>24.</t>
  </si>
  <si>
    <t>Does the Supplier know and ensure compliance of Customer Specific requirements of OEM’s affected?</t>
  </si>
  <si>
    <t>Does the Supplier know and ensure compliance of Statutory and Regulatory requirements ?</t>
  </si>
  <si>
    <t>Has the Supplier identified operational and financial Risk and opportunities of the supplier chain?</t>
  </si>
  <si>
    <t>25.</t>
  </si>
  <si>
    <t>26.</t>
  </si>
  <si>
    <t>Does the Supplier know and ensure compliance of LEAR requirements?</t>
  </si>
  <si>
    <t>L. Ruiz Revelles</t>
  </si>
  <si>
    <t>Does the supplier conduct training sessions to enhance the understanding of Corporate social responsibility?</t>
  </si>
  <si>
    <t>Is the Code of Conduct enforced at the site?</t>
  </si>
  <si>
    <t>Does the supplier have a documented (effective) sub-tier selection process?</t>
  </si>
  <si>
    <t xml:space="preserve">Supplier Monitoring </t>
  </si>
  <si>
    <t>Supplier Selection Process</t>
  </si>
  <si>
    <t>Supplier Management</t>
  </si>
  <si>
    <t>6. SUPPLIER MANAGEMENT</t>
  </si>
  <si>
    <t>Added questions 13 and 20 to 26 on Q&amp;A, And added chapters 1.7, 2.7, 2.8 and 3.6.</t>
  </si>
  <si>
    <t>Added IATF Document review and Requirements 6 &amp; 7</t>
  </si>
  <si>
    <t>A.Calvente</t>
  </si>
  <si>
    <t>ISO45001</t>
  </si>
  <si>
    <t>Updated pages "Instructions", "Auditor Notes" and "Corrective Actions"</t>
  </si>
  <si>
    <t>Include requirement to have action plan for the section Q&amp;A in case of requirements not fulfilled:</t>
  </si>
  <si>
    <t>ISO 45001</t>
  </si>
  <si>
    <t>Q&amp;A - Question &amp; Answers Notes</t>
  </si>
  <si>
    <t>Q&amp;A - Questions and Answers</t>
  </si>
  <si>
    <t>U.Alves</t>
  </si>
  <si>
    <t>Updated "Instructions" to clarify "QUESTIONS AND ANSWERS (Q&amp;A)" mandatory actions.</t>
  </si>
  <si>
    <t>AND ANSWERS (Q&amp;A)" and to make more visual those points subjected to notes and action plan.</t>
  </si>
  <si>
    <t>Updated "Auditor Notes" and "Corrective Actions" by redesigning actions for "QUESTIONS</t>
  </si>
  <si>
    <t>Is there an established a process for reporting concerns?</t>
  </si>
  <si>
    <t>Is the policy aligned to the Lear’s Supplier Sustainability Policy?</t>
  </si>
  <si>
    <t>MAINTENANCE SUMMARY</t>
  </si>
  <si>
    <t>Packaging</t>
  </si>
  <si>
    <t>Packaging and specific protections have been validated for delivered products.</t>
  </si>
  <si>
    <t>Packaging Standards have been approved at LPAS or similar?</t>
  </si>
  <si>
    <t>Is there packaging WI for all products?</t>
  </si>
  <si>
    <t>Is there a packaging validation to avoid damage containers and their maintenance?</t>
  </si>
  <si>
    <t>Delivery</t>
  </si>
  <si>
    <t>ERP system is able to provide ASN and documentation at the moment of shipments?</t>
  </si>
  <si>
    <t>Storage and preparation areas are clearly marked and suitable to prevent risks?</t>
  </si>
  <si>
    <t>pertaining to business conducted with Lear Corporation</t>
  </si>
  <si>
    <t>Customer Feedback</t>
  </si>
  <si>
    <t>Supplier maintain a list of open claims and alerts received from Customer</t>
  </si>
  <si>
    <t>Do you have action plan for all claims from Customer?</t>
  </si>
  <si>
    <t>Supplier used a problem solving method according to customer requirements (8D)?</t>
  </si>
  <si>
    <t>Supplier communicate their problem solving analysis and action plan at required portal?</t>
  </si>
  <si>
    <t>Supplier monitor the status of all customer responses and the closure?</t>
  </si>
  <si>
    <t>Audit plans are available for all processes and products.</t>
  </si>
  <si>
    <t>Product audits are carried out and documented in production.</t>
  </si>
  <si>
    <t>Reaction plans are defined for any non-conforming product audits.</t>
  </si>
  <si>
    <t>Process and Product Improvement</t>
  </si>
  <si>
    <t>Maintenance Work Instructions are available and updated</t>
  </si>
  <si>
    <t>Corrective Maintenance</t>
  </si>
  <si>
    <t>Breakdowns are measure and monitor by their causes (KPI &amp; Pareto)</t>
  </si>
  <si>
    <r>
      <t xml:space="preserve">The supplier is able to provide documented </t>
    </r>
    <r>
      <rPr>
        <b/>
        <u/>
        <sz val="7"/>
        <color theme="1"/>
        <rFont val="Tahoma"/>
        <family val="2"/>
      </rPr>
      <t>Evidence</t>
    </r>
    <r>
      <rPr>
        <sz val="7"/>
        <color theme="1"/>
        <rFont val="Tahoma"/>
        <family val="2"/>
      </rPr>
      <t xml:space="preserve"> of the system.</t>
    </r>
  </si>
  <si>
    <t>Backup and Spare Parts</t>
  </si>
  <si>
    <t>A Procedure defined how to restart the production after maintenance operation</t>
  </si>
  <si>
    <t>Action plans are defined to improve preventive maintenance performance</t>
  </si>
  <si>
    <t>On-time completion of maintenance is documented &amp; measured (KPI).</t>
  </si>
  <si>
    <t>If internal resource doesn't allow quick repair, contracts are in place with external supplier</t>
  </si>
  <si>
    <t>Tooling is identified with customer property tags</t>
  </si>
  <si>
    <t>Spare part inventory is follow and with max and min quantities</t>
  </si>
  <si>
    <t>Tooling modifications are recorded</t>
  </si>
  <si>
    <t>Tooling</t>
  </si>
  <si>
    <t>Critical equipment have a back up plan (internal or external)</t>
  </si>
  <si>
    <t>Supplier has a Preventative Maintenance (PM) Schedule and Updated</t>
  </si>
  <si>
    <t>Tooling lifetime is measured</t>
  </si>
  <si>
    <t>Production capacity is in line with customer requirements</t>
  </si>
  <si>
    <t>Preventive maintenance planning is define for all SC/CC equipment</t>
  </si>
  <si>
    <t>SC/CC equipment is identified</t>
  </si>
  <si>
    <t>Date of next review is defined and not overdue</t>
  </si>
  <si>
    <t>Maintenance records are available</t>
  </si>
  <si>
    <t>TPM</t>
  </si>
  <si>
    <t>Maintenance level 2: simple dismantling with tools and spare parts available at workstation</t>
  </si>
  <si>
    <t>There are clear work instructions that define preventive maintenance activities for operators.</t>
  </si>
  <si>
    <t>Maintenance level 1: simple actions performed and easily reachable parts of the machine</t>
  </si>
  <si>
    <t>Procedure include all 5 requirements listed in IATF16949 (8.4.1.2)</t>
  </si>
  <si>
    <t xml:space="preserve">Does the supplier management sub-tier customer directed effectively in accordance with </t>
  </si>
  <si>
    <t>7. MAINTENANCE</t>
  </si>
  <si>
    <t>If the audit is an IATF compliance audit, Has the “IATF Worksheet” filled?</t>
  </si>
  <si>
    <t>If supplier has Special processes (CQI, …), Are evidences of supplier audits attached?</t>
  </si>
  <si>
    <t>If supplier’s product has Software embedded, Are evidences of market standard compliance ( SPICE, CMII. ) attached?</t>
  </si>
  <si>
    <t>The suppliers Environmental Management System (EMS) conforms certification to ISO-14001</t>
  </si>
  <si>
    <t>Action plans are developed to any deviations or non-conforming requirements</t>
  </si>
  <si>
    <t>Supplier Readiness</t>
  </si>
  <si>
    <t>Necessary final customer requirements are communicated to sub-suppliers IATF16494 (8.4.3)</t>
  </si>
  <si>
    <r>
      <t xml:space="preserve">Note: Mandatory action items for supplier to correct should be in </t>
    </r>
    <r>
      <rPr>
        <b/>
        <i/>
        <sz val="10"/>
        <rFont val="Tahoma"/>
        <family val="2"/>
      </rPr>
      <t>bold</t>
    </r>
    <r>
      <rPr>
        <i/>
        <sz val="10"/>
        <rFont val="Tahoma"/>
        <family val="2"/>
      </rPr>
      <t xml:space="preserve"> text on 'Corrective Actions' worksheet.</t>
    </r>
  </si>
  <si>
    <t>( Y / N / X )</t>
  </si>
  <si>
    <t>If applicable: a back-up mode has been defined in case of packaging shortage and agreed by the customer.</t>
  </si>
  <si>
    <t>Tool for assessing supplier system capacity.</t>
  </si>
  <si>
    <t>Provides for monitoring of launch readiness. (i.e. PPAP, Run-at-Rate, Launch Containment Plan)</t>
  </si>
  <si>
    <t>Supplier monitor the sub-supplier agreement to these requirements</t>
  </si>
  <si>
    <t>Action plans are defined to reduce their frequency and duration</t>
  </si>
  <si>
    <t>SC/CC Equipment</t>
  </si>
  <si>
    <t>M. Margalli</t>
  </si>
  <si>
    <t>Update of Section 6. Supplier Management to a coherent sequence of requirements to sub-suppliers,</t>
  </si>
  <si>
    <t>changed section 7. from Sub-supplier Focus to Maintenance to include the controls at supplier.</t>
  </si>
  <si>
    <t xml:space="preserve">Update Section 1. Management question 1.4 Change Control to Section 5. Engineering, update </t>
  </si>
  <si>
    <t xml:space="preserve">question 1.4 to include Code of Conduct; Section 2. Quality question 2.4 Supplier Management to </t>
  </si>
  <si>
    <t>Section 6. Supplier Management to not duplicate requirements, change question 2.4 to Customer</t>
  </si>
  <si>
    <t>Feedback; Section 3. Production question 3.5 Preventive Maintenance to Section 7. Maintenance</t>
  </si>
  <si>
    <t>Section in order to have only responses to the Lear requirements.</t>
  </si>
  <si>
    <t xml:space="preserve">to not duplicate requirements, change question to Process and Product Improvement; Added </t>
  </si>
  <si>
    <t xml:space="preserve">questions 4.5 Packaging and 4.6 Delivery in Section 4. Materials; correct "corrective actions" to Q&amp;A </t>
  </si>
  <si>
    <t>Updated "Instructions" to clarify changes in all sections, review all formulas of worksheets.</t>
  </si>
  <si>
    <r>
      <t xml:space="preserve">The supplier is able to provide documented </t>
    </r>
    <r>
      <rPr>
        <b/>
        <u/>
        <sz val="10"/>
        <color theme="1"/>
        <rFont val="Tahoma"/>
        <family val="2"/>
      </rPr>
      <t>Evidence</t>
    </r>
    <r>
      <rPr>
        <sz val="10"/>
        <color theme="1"/>
        <rFont val="Tahoma"/>
        <family val="2"/>
      </rPr>
      <t xml:space="preserve"> of the system.</t>
    </r>
  </si>
  <si>
    <t>GAMS Lear</t>
  </si>
  <si>
    <t>Maintenance</t>
  </si>
  <si>
    <t>SUPPLIER MANAGEMENT SUMMARY</t>
  </si>
  <si>
    <t>SUPPLIER MANAGEMENT</t>
  </si>
  <si>
    <t>MAINTENANCE</t>
  </si>
  <si>
    <t>Expectations of Suppliers:</t>
  </si>
  <si>
    <t xml:space="preserve">     All Lear suppliers are expected to comply with all requirements at www.lear.com &gt; Supplier Information &gt; Web Guides...</t>
  </si>
  <si>
    <t>WORKSHEETS</t>
  </si>
  <si>
    <t xml:space="preserve">     Navigate through the Excel worksheets with the Tabs located at the bottom of the screen.</t>
  </si>
  <si>
    <t xml:space="preserve">INTRODUCTION </t>
  </si>
  <si>
    <r>
      <t xml:space="preserve">    </t>
    </r>
    <r>
      <rPr>
        <b/>
        <sz val="8"/>
        <color rgb="FF000000"/>
        <rFont val="Tahoma"/>
        <family val="2"/>
      </rPr>
      <t xml:space="preserve"> 1) Audit Categories</t>
    </r>
  </si>
  <si>
    <t xml:space="preserve">          a) Place the Number located to the left of the Audit you want to perform in the "Type of Audit" box.</t>
  </si>
  <si>
    <r>
      <t xml:space="preserve">     </t>
    </r>
    <r>
      <rPr>
        <b/>
        <sz val="8"/>
        <color rgb="FF000000"/>
        <rFont val="Tahoma"/>
        <family val="2"/>
      </rPr>
      <t>2) Revision History</t>
    </r>
  </si>
  <si>
    <t xml:space="preserve">          a) This shows a history of the recent changes that the audit has undergone.</t>
  </si>
  <si>
    <t xml:space="preserve">               1. Full: This audit covers all questions and systems found in audit. This Audit should be applied to current suppliers that have not </t>
  </si>
  <si>
    <t>had a significant audit in the past or on a case by case basis.</t>
  </si>
  <si>
    <t xml:space="preserve">               2. Pre-Source: A Pre-Source audit is conducted prior to sourcing a job at a new supplier or to establish a supplier as a candidate for</t>
  </si>
  <si>
    <t xml:space="preserve"> sourcing.  This audit does not cover questions or systems that only a accepted supplier is required to know.</t>
  </si>
  <si>
    <t xml:space="preserve">               3. Continuous Improvement: Continuous Improvement (CI) audits are done as required. CI audits review those processes that </t>
  </si>
  <si>
    <t>would impact quality, performance, delivery and cost and should only require a few hours to complete.</t>
  </si>
  <si>
    <t>1.0 -Management</t>
  </si>
  <si>
    <r>
      <t xml:space="preserve">     </t>
    </r>
    <r>
      <rPr>
        <sz val="8"/>
        <color rgb="FF000000"/>
        <rFont val="Tahoma"/>
        <family val="2"/>
      </rPr>
      <t>The management section reviews the overall critical elements of managing efficient on-going production.</t>
    </r>
  </si>
  <si>
    <t>1) Metric System</t>
  </si>
  <si>
    <t>2) Communication System</t>
  </si>
  <si>
    <t>3) Organization Structure</t>
  </si>
  <si>
    <t>5) Environmental Management</t>
  </si>
  <si>
    <t>6) Loss Prevention</t>
  </si>
  <si>
    <t xml:space="preserve">     The hot work permit program is for all processes using extreme heat or fire (e.g., torch welding and cutting).</t>
  </si>
  <si>
    <t>2.0 -Quality</t>
  </si>
  <si>
    <r>
      <t xml:space="preserve">     </t>
    </r>
    <r>
      <rPr>
        <sz val="8"/>
        <color rgb="FF000000"/>
        <rFont val="Tahoma"/>
        <family val="2"/>
      </rPr>
      <t>This section is directed toward the basic systems that contribute to Quality Control of product and process.</t>
    </r>
  </si>
  <si>
    <t>1) Data Collection System</t>
  </si>
  <si>
    <t>2) Rework System</t>
  </si>
  <si>
    <t>3) Error Proofing Strategy &amp; Validation</t>
  </si>
  <si>
    <t>4) Customer Feedback</t>
  </si>
  <si>
    <t>5) Customer Satisfaction &amp; Response</t>
  </si>
  <si>
    <t>6) Containment Systems</t>
  </si>
  <si>
    <t>3.0 -Production</t>
  </si>
  <si>
    <r>
      <t xml:space="preserve">    </t>
    </r>
    <r>
      <rPr>
        <sz val="8"/>
        <color rgb="FF000000"/>
        <rFont val="Tahoma"/>
        <family val="2"/>
      </rPr>
      <t xml:space="preserve"> The Production section examines the processes that drive and control the production environment.</t>
    </r>
  </si>
  <si>
    <t>1) Process Control</t>
  </si>
  <si>
    <t>2) Manufacturing Metrics</t>
  </si>
  <si>
    <t>3) Disciplined Problem Solving</t>
  </si>
  <si>
    <t>4) Training</t>
  </si>
  <si>
    <t>5) Process and Product Improvement</t>
  </si>
  <si>
    <t>6) By-pass control for SC/CC</t>
  </si>
  <si>
    <t xml:space="preserve">    Organization has procedure to control all SC/CC requirements and includes process to avoid controls by-passed.</t>
  </si>
  <si>
    <t>4.0 -Materials</t>
  </si>
  <si>
    <t xml:space="preserve">     This section reviews activities related to Materials Planning, Management, and Control.</t>
  </si>
  <si>
    <t>1) Schedule &amp; Capacity Planning</t>
  </si>
  <si>
    <t>2) Traceability and Lot Control</t>
  </si>
  <si>
    <t>3) Labeling Practices</t>
  </si>
  <si>
    <t>4) Inventory Control</t>
  </si>
  <si>
    <t>5) Packaging</t>
  </si>
  <si>
    <t xml:space="preserve">     All products must be protected during storage and transportation, supplier must define a procedure to satisfy this requirement.</t>
  </si>
  <si>
    <t>6) Delivery</t>
  </si>
  <si>
    <t>5.0 -Engineering</t>
  </si>
  <si>
    <t xml:space="preserve">     This section reviews other processes for proactive planning, analysis, and improvement.</t>
  </si>
  <si>
    <t>1) Process Planning</t>
  </si>
  <si>
    <t>2) Variation Reduction</t>
  </si>
  <si>
    <t>3) Lean Manufacturing Systems</t>
  </si>
  <si>
    <t>4) Measurement Capabilities</t>
  </si>
  <si>
    <t>5) Product Integrity</t>
  </si>
  <si>
    <t xml:space="preserve">     Safety related product and process characteristics must be monitored appropriately to ensure part performance.</t>
  </si>
  <si>
    <t>6) Change Control</t>
  </si>
  <si>
    <t>6.0 -Supplier Management</t>
  </si>
  <si>
    <t>1) Supplier Selection Process</t>
  </si>
  <si>
    <t xml:space="preserve">     Supplier shall have a process to select supplier according to IATF 16494.</t>
  </si>
  <si>
    <t xml:space="preserve">2) Supplier Monitoring </t>
  </si>
  <si>
    <t>3) Supplier Readiness</t>
  </si>
  <si>
    <t xml:space="preserve">7.0 -Maintenance </t>
  </si>
  <si>
    <t>1) Preventive Maintenance</t>
  </si>
  <si>
    <t xml:space="preserve">       Procedure about preventive maintenance must be in place and followed by the organization, including all resources needed.</t>
  </si>
  <si>
    <t>2) Corrective Maintenance</t>
  </si>
  <si>
    <t>3) Backup and Spare Parts</t>
  </si>
  <si>
    <t>4) Tooling</t>
  </si>
  <si>
    <t>5) CC/SC Equipment</t>
  </si>
  <si>
    <t xml:space="preserve">     Special care of all equipment affecting the SC/CC specification is in place to guarantee it conformity and also the customer satisfaction.</t>
  </si>
  <si>
    <t>6) TPM</t>
  </si>
  <si>
    <t>'Auditor Notes' tab</t>
  </si>
  <si>
    <r>
      <t xml:space="preserve">Issues identified during the audit that need to be corrected can be typed in </t>
    </r>
    <r>
      <rPr>
        <b/>
        <sz val="8"/>
        <color rgb="FF000000"/>
        <rFont val="Tahoma"/>
        <family val="2"/>
      </rPr>
      <t>bold</t>
    </r>
    <r>
      <rPr>
        <sz val="8"/>
        <color rgb="FF000000"/>
        <rFont val="Tahoma"/>
        <family val="2"/>
      </rPr>
      <t xml:space="preserve"> characters to highlight the mandatory corrections needed.</t>
    </r>
  </si>
  <si>
    <t>'Corrective Actions' tab</t>
  </si>
  <si>
    <r>
      <t xml:space="preserve">This worksheet is to document specific observations and system descriptions for each section of the audit </t>
    </r>
    <r>
      <rPr>
        <sz val="8"/>
        <color rgb="FF0000FF"/>
        <rFont val="Tahoma"/>
        <family val="2"/>
      </rPr>
      <t xml:space="preserve">(including the section Q&amp;A).  </t>
    </r>
    <r>
      <rPr>
        <sz val="8"/>
        <color rgb="FF000000"/>
        <rFont val="Tahoma"/>
        <family val="2"/>
      </rPr>
      <t xml:space="preserve">Generally, </t>
    </r>
  </si>
  <si>
    <t>there should be some comments in each section of the 'Auditor Notes' tab.  Additionally, there is space for general or overall comments at the top</t>
  </si>
  <si>
    <t xml:space="preserve">of the sheet.  </t>
  </si>
  <si>
    <t>This worksheet is to document action items to be completed by the supplier to improve compliance with the requirements of this audit.  A</t>
  </si>
  <si>
    <t>separate Open Issues List may be used upon Lear concurrence.  Mandatory improvement actions will be identified by Lear.  Suppliers should</t>
  </si>
  <si>
    <t>initiate actions to improve every score in the audit that is not rated as a 2 (good system in place).</t>
  </si>
  <si>
    <t xml:space="preserve">          Manufacturing processes require equipment in order to produce products.  Maintaining this equipment is important as non-functioning</t>
  </si>
  <si>
    <t>equipment leads to costly downtime during production.  A preventative maintenance program should plan how often equipment needs to receive</t>
  </si>
  <si>
    <t>maintenance based on manufacturers recommendations or historical lessons learned. A Total Predictive Maintenance (TPM) plan takes the next</t>
  </si>
  <si>
    <t xml:space="preserve">step in preventing costly downtime by proactively identifying maintenance events and timing based on historical breakdown data.  </t>
  </si>
  <si>
    <t xml:space="preserve">      The organization must define an improvement activities to reduce downtime by tracking their breakdowns and define actions required</t>
  </si>
  <si>
    <t>according to the organization targets.</t>
  </si>
  <si>
    <t>loss time in the operation.</t>
  </si>
  <si>
    <t xml:space="preserve">      Supplier should confirm that all actions are focus to maintain an high degree of efficiency in the organization and also involve all levels of the</t>
  </si>
  <si>
    <t>company to the equipment care.</t>
  </si>
  <si>
    <r>
      <t xml:space="preserve">     </t>
    </r>
    <r>
      <rPr>
        <sz val="8"/>
        <color rgb="FF000000"/>
        <rFont val="Tahoma"/>
        <family val="2"/>
      </rPr>
      <t xml:space="preserve">Many issues in a process are caused by sub-supplier components entering the process that do not meet design requirements.  A system should </t>
    </r>
  </si>
  <si>
    <t>monitor product received from suppliers and contain a method to document and rapidly communicate and correct concerns of sub-supplier component</t>
  </si>
  <si>
    <t>conformance.  Automotive industry standard procedures should be used with sub-suppliers (AIAG: APQP, FMEA, PPAP, MSA, SPC).  On-site review of</t>
  </si>
  <si>
    <t>critical sub-suppliers should be documented and identified issues corrected in a timely manner.</t>
  </si>
  <si>
    <t xml:space="preserve">     Supplier to define a process to evaluate the sub-supplier performance to secure the process, products and services performance, the evaluation</t>
  </si>
  <si>
    <t>up the improvement plans.</t>
  </si>
  <si>
    <t>regulatory requirements.</t>
  </si>
  <si>
    <t xml:space="preserve">    The supplier must secure that sub-suppliers know and include into their requirements all applicable Lear Compliance Policies consistent with Lear’s</t>
  </si>
  <si>
    <t>“Code of Business Conduct and Ethics”.</t>
  </si>
  <si>
    <t xml:space="preserve">    A critically important aspect of manufacturing is to properly plan, authorize, implement, and validate changes.  This system should focus on the </t>
  </si>
  <si>
    <t xml:space="preserve">organization's ability to asses, communicate, and execute changes within the facility as well as controlling changes at sub-suppliers.   The Production Part </t>
  </si>
  <si>
    <t>Approval Process (PPAP) Section 3 must be followed for Customer Notification and Approval of changes and the Lear SCR (Supplier Change Request) must</t>
  </si>
  <si>
    <t>be used to communicate proposed changes to Lear (see Lear.com).</t>
  </si>
  <si>
    <t xml:space="preserve">     Supplier should have the capabilities to measure all required dimensions for parts produced.  Gauges must be controlled and certified.  Performance</t>
  </si>
  <si>
    <t>testing should be completed in an accredited laboratory.</t>
  </si>
  <si>
    <t xml:space="preserve">     This system is vital to remove excess wastes within the manufacturing process as well as aiding in the management of the process.  Although Lean </t>
  </si>
  <si>
    <t>Manufacturing is considered a Continuous Improvement tool, it is valuable enough to include as a separate requirement in the manufacturing management</t>
  </si>
  <si>
    <t>processes.  5-S is included here.</t>
  </si>
  <si>
    <t xml:space="preserve">     Variation reduction is important in improving processes by eliminating waste or defining new ways to control a process. It is important that a system</t>
  </si>
  <si>
    <t>be in place to collect data, analyze the data, and implement improvements.  Operators should be involved.</t>
  </si>
  <si>
    <t xml:space="preserve">     Historically in the automotive industry the Process Failure Mode Effects Analysis (PFMEA), and Control Plan have been the staple in process planning</t>
  </si>
  <si>
    <t>and control.  This system provides a vehicle for transferring knowledge from similar processes to new ones and establishes a format to record lessons</t>
  </si>
  <si>
    <t>learned in order to control the process.  APQP process should be used for product and process development.</t>
  </si>
  <si>
    <t xml:space="preserve">     This system should be reviewed by management on a routine basis and provide for a working schedule that is understood by all required personnel.  </t>
  </si>
  <si>
    <t>Short term and Long term capacity planning are also important to ensure that inventories of component and finished products are available to support</t>
  </si>
  <si>
    <t xml:space="preserve">customer requirements.   </t>
  </si>
  <si>
    <t xml:space="preserve">     Traceability and Lot Control ensures that sub-components in the finished product can be traced back to the original fabrication, processing, received</t>
  </si>
  <si>
    <t xml:space="preserve">material lots, and/or shipments.  Traceability is required on all safety related items.   Traceability is necessary to react to quality issues and contain the </t>
  </si>
  <si>
    <t xml:space="preserve">population of suspect material.  The level of traceability data is determined based on part criticality.  Traceability records of sub-component (externally </t>
  </si>
  <si>
    <t>supplied) and internal production shall be available according to Lear record retention duration.</t>
  </si>
  <si>
    <t xml:space="preserve">     The labeling system should be flexible enough to display specific content based on customer needs yet stringent enough to ensure product is not </t>
  </si>
  <si>
    <t>time to avoid delays.</t>
  </si>
  <si>
    <t>mis-labeled.  All customer complaints for mislabeling must have documented root cause &amp; permanent corrective actions.  A point of use labeling system for</t>
  </si>
  <si>
    <t>the manufacturing floor is an ideal way to limit errors on most processes.  All in-plant materials/containers should be properly labeled.</t>
  </si>
  <si>
    <t xml:space="preserve">     Inventory control is vital to insure costs and manufacturing floor space is managed.  The inventory system should have methods to cycle count as well</t>
  </si>
  <si>
    <t>as ensure stock is used based on the need of the manufacturing process, such as the “First In, First Out” (FIFO) process.  Inventory areas should designate</t>
  </si>
  <si>
    <t xml:space="preserve">     A system that monitors the processes to ensure the consistent production of conforming product and warns when the system is not in control.  These</t>
  </si>
  <si>
    <t xml:space="preserve">controls may include Process Setup Sheets, First Piece Inspection, or Control Charts.  Each of these three systems focus on specific areas; Process setup </t>
  </si>
  <si>
    <t xml:space="preserve">sheets focus on before the process is running, First Piece inspection checks that the process can make acceptable product, and Control Charts can </t>
  </si>
  <si>
    <t>monitor results over time.  A documented Control Plan must exist and be followed.</t>
  </si>
  <si>
    <r>
      <t xml:space="preserve">     </t>
    </r>
    <r>
      <rPr>
        <sz val="8"/>
        <color rgb="FF000000"/>
        <rFont val="Tahoma"/>
        <family val="2"/>
      </rPr>
      <t xml:space="preserve">A key to managing and controlling production processes is data.  This data can take many forms (e.g., Operational Equipment Effectiveness (OEE), </t>
    </r>
  </si>
  <si>
    <t xml:space="preserve">Efficiencies, Parts Per Million (PPM), scrap, customer scorecards, etc.).  These metrics combine key pieces of data in order to show the status of production </t>
  </si>
  <si>
    <t>processes. Key manufacturing metrics should be communicated to everyone involved in the process.  Operators should understand what these metrics</t>
  </si>
  <si>
    <t>represent and whether the teams are meeting objectives or not.  This can help employees involved in the process to better control or improve the process</t>
  </si>
  <si>
    <t>as required.</t>
  </si>
  <si>
    <t xml:space="preserve">     Problem identification, investigation, and correction is a cornerstone of an effective organization.  Externally identified and Internal problems should be</t>
  </si>
  <si>
    <t>documented with at least: Immediate Corrective Actions, Root Cause identification, Permanent Corrective Actions, Verification of Corrective Actions, and</t>
  </si>
  <si>
    <t>ask, "why this happened?" as many times as it takes to identify the 'true' root cause.  Note: Sole reliance on 'Operator Training' is not an acceptable</t>
  </si>
  <si>
    <t>Permanent Corrective Action.</t>
  </si>
  <si>
    <t xml:space="preserve">     Most processes require the human factor; to help control the processes training should be implemented.  Training provides employees with the basic </t>
  </si>
  <si>
    <t>knowledge and confidence to perform specific tasks to eliminate or reduce costly mistakes.  A system should be established that ensures employees are</t>
  </si>
  <si>
    <t>trained on the tasks they are responsible for on an ongoing basis.</t>
  </si>
  <si>
    <r>
      <t xml:space="preserve">     </t>
    </r>
    <r>
      <rPr>
        <sz val="8"/>
        <color rgb="FF000000"/>
        <rFont val="Tahoma"/>
        <family val="2"/>
      </rPr>
      <t xml:space="preserve">This system should establish when and how containment is instituted for a process or product.  A containment system should affect all products from </t>
    </r>
  </si>
  <si>
    <t>after major process changes, out of control situations, or the launch of a new product.  Early Launch Containment is; "temporary and extraordinary</t>
  </si>
  <si>
    <t>controls put in place to absolutely guarantee Zero Defects are received at the Customer regardless of cost or effort."</t>
  </si>
  <si>
    <t>Note: This is also the intention of the APQP Pre-Launch Control Plan.</t>
  </si>
  <si>
    <r>
      <t xml:space="preserve">     </t>
    </r>
    <r>
      <rPr>
        <sz val="8"/>
        <color rgb="FF000000"/>
        <rFont val="Tahoma"/>
        <family val="2"/>
      </rPr>
      <t>This system or management philosophy should contain a metric to assess the level of success in supplying and communicating with their customers.</t>
    </r>
  </si>
  <si>
    <t>This system should contain a method to warn or alert the facility that they are not performing to their customers’ expectations and document the</t>
  </si>
  <si>
    <t>corrective measures.</t>
  </si>
  <si>
    <r>
      <t xml:space="preserve">     </t>
    </r>
    <r>
      <rPr>
        <sz val="8"/>
        <color rgb="FF000000"/>
        <rFont val="Tahoma"/>
        <family val="2"/>
      </rPr>
      <t>A system should be in place to ensure all processes new or established have been reviewed for methods to prevent the process from creating or</t>
    </r>
  </si>
  <si>
    <t xml:space="preserve">passing on unacceptable products.  The methods of error proofing may be operator controlled, identified with detection devices or prevented with </t>
  </si>
  <si>
    <t xml:space="preserve">hard fixtures.  Hard fixture or automatic preventative device is most preferable when establishing error proofing in a process.  Periodic verification of </t>
  </si>
  <si>
    <t>proper functioning of error proofing devices is required.  Non-functioning error proofing should be corrected immediately.  Operators must not have</t>
  </si>
  <si>
    <t>the capability to override or 'turn off' error proofing.</t>
  </si>
  <si>
    <r>
      <t xml:space="preserve">     </t>
    </r>
    <r>
      <rPr>
        <sz val="8"/>
        <color rgb="FF000000"/>
        <rFont val="Tahoma"/>
        <family val="2"/>
      </rPr>
      <t xml:space="preserve">In some cases the producer and customer may agree to perform supplemental operations (rework, repair, or reprocessing) on a limited quantity of </t>
    </r>
  </si>
  <si>
    <t xml:space="preserve">product rather than discarding the product due a non-conforming condition. These parts should have a documented process of rework/repair the </t>
  </si>
  <si>
    <t>product to make it acceptable for the customer.  Applying a standard set of instructions to a Rework process will drive consistency and should be used</t>
  </si>
  <si>
    <t>to communicate the specific operations to the approving party (customer).  Product should be re-tested and re-checked for acceptability to all</t>
  </si>
  <si>
    <t>specifications after any rework or repair.</t>
  </si>
  <si>
    <r>
      <t xml:space="preserve">     </t>
    </r>
    <r>
      <rPr>
        <sz val="8"/>
        <color rgb="FF000000"/>
        <rFont val="Tahoma"/>
        <family val="2"/>
      </rPr>
      <t xml:space="preserve">The ability to record and understand the performance of the facility and production capabilities.  Thorough ability to collect and interpret operations </t>
    </r>
  </si>
  <si>
    <t>and product data.  This system should alert the appropriate personnel of out of control situations.  Data should be used to both represent the current</t>
  </si>
  <si>
    <t>state and to improve the processes for which it is associated.</t>
  </si>
  <si>
    <r>
      <t xml:space="preserve">     </t>
    </r>
    <r>
      <rPr>
        <sz val="8"/>
        <color rgb="FF000000"/>
        <rFont val="Tahoma"/>
        <family val="2"/>
      </rPr>
      <t>This system is to ensure Management uses data in their decision making, target setting, and planning.  The metrics used may vary for each division</t>
    </r>
  </si>
  <si>
    <t>or organization; but should provide management a method to assess current, future, and past performance.</t>
  </si>
  <si>
    <t xml:space="preserve">communication should flow from top down in order to promote goals and continuous improvement.  If communication is used properly, positive </t>
  </si>
  <si>
    <t xml:space="preserve">trends should be seen in the metrics. </t>
  </si>
  <si>
    <r>
      <t xml:space="preserve">     </t>
    </r>
    <r>
      <rPr>
        <sz val="8"/>
        <color rgb="FF000000"/>
        <rFont val="Tahoma"/>
        <family val="2"/>
      </rPr>
      <t>Every company should contain an organizational chart that depicts positions and personnel names for each position. Each position should have a</t>
    </r>
  </si>
  <si>
    <t xml:space="preserve">title and list of responsibilities for the person filling that position.  A well-defined organizational chart can reduce conflicts and tension between </t>
  </si>
  <si>
    <t>employees/departments as well as creates a chain of communication and authority.</t>
  </si>
  <si>
    <r>
      <t xml:space="preserve">   </t>
    </r>
    <r>
      <rPr>
        <sz val="8"/>
        <color rgb="FF000000"/>
        <rFont val="Tahoma"/>
        <family val="2"/>
      </rPr>
      <t xml:space="preserve"> Lear is committed to conducting business ethically and with integrity throughout the global supply chain. Lear requires all suppliers to have an ethics </t>
    </r>
  </si>
  <si>
    <t xml:space="preserve">program in place consistent with Lear’s “Code of Business Conduct and Ethics” and to adhere to all applicable Lear Compliance Policies as set forth </t>
  </si>
  <si>
    <t>at www.lear.com.</t>
  </si>
  <si>
    <t xml:space="preserve">     A systematic, documented, and objective assessment of conditions, operations, and practices of a business or facility for the purpose of verifying</t>
  </si>
  <si>
    <t>compliance with environmental protection statutory and regulatory requirements.  ISO 14001 should be followed.</t>
  </si>
  <si>
    <t xml:space="preserve">     A loss prevention program should be in place at all suppliers to 1) prevent catastrophic loss; 2) plan for significant production interrupting events</t>
  </si>
  <si>
    <t>(including 'acts of God'); and 3) recover from incidents to protect their customers' production.</t>
  </si>
  <si>
    <t>COVER PAGE</t>
  </si>
  <si>
    <r>
      <t>1) Header</t>
    </r>
    <r>
      <rPr>
        <sz val="8"/>
        <color rgb="FF000000"/>
        <rFont val="Tahoma"/>
        <family val="2"/>
      </rPr>
      <t xml:space="preserve"> </t>
    </r>
  </si>
  <si>
    <t xml:space="preserve">     b) GAMS #: This number is for the Global Audit Management System (GAMS) found in the Lear Portal.  </t>
  </si>
  <si>
    <t xml:space="preserve">     c) Supplier Name: Type in the name of the supplier as well as any specifics for their company.  Example: Lear Corporation, Detroit Facility.  </t>
  </si>
  <si>
    <t>at that address be sure to note which building, such as (Bldg 1) or (East Plant).</t>
  </si>
  <si>
    <t>2) Contact Information</t>
  </si>
  <si>
    <t xml:space="preserve">     a) Plant Manager: Enter the name of the Plant manager as well as their E-mail address and a phone number.</t>
  </si>
  <si>
    <t xml:space="preserve">     b) Quality Manager: Enter the name of the Quality manager as well as their E-mail address and a phone number.</t>
  </si>
  <si>
    <t xml:space="preserve">     c) After Hours: Enter the name of the After hours contact as well as their E-mail address and a phone number.</t>
  </si>
  <si>
    <t>3) Plant Information</t>
  </si>
  <si>
    <r>
      <t xml:space="preserve">    </t>
    </r>
    <r>
      <rPr>
        <sz val="8"/>
        <color rgb="FF000000"/>
        <rFont val="Tahoma"/>
        <family val="2"/>
      </rPr>
      <t xml:space="preserve"> a) Total Annual Sales: Enter in the total annual sales the facility has done in the previous year in USD.</t>
    </r>
  </si>
  <si>
    <t xml:space="preserve">     b) Automotive Annual Sales: Enter in the total annual sales the facility has done for automotive in the previous year in USD.</t>
  </si>
  <si>
    <t xml:space="preserve">     d) Union Affiliation: Enter the name of the union employees are affiliated with or place “none” if no affiliation exists.</t>
  </si>
  <si>
    <t xml:space="preserve">     e) Contract Expiration Date: Enter the date the union contract expires.</t>
  </si>
  <si>
    <t xml:space="preserve">     f) Union Employees: Provide the total number of employees associated with the previously mentioned Union.</t>
  </si>
  <si>
    <t xml:space="preserve">     g) Plant Size (sq. ft.): Supply the facilities size by the total square foot (or note in square meters).</t>
  </si>
  <si>
    <t xml:space="preserve">     h) Plant Capacity Utilized: Based on overall average equipment operating time divided by total available operating time for equipment.</t>
  </si>
  <si>
    <t xml:space="preserve">     i) Lear Plant’s Supplied: Provide the names of the Lear plants the supplier CURRENTLY ships product(s).</t>
  </si>
  <si>
    <t xml:space="preserve">     j) No. of Automotive Customers: Enter the number of automotive industry customers this location provides product(s) or services.</t>
  </si>
  <si>
    <t xml:space="preserve">     k) Services Provided: List of services/products this facility provides (e.g., Stampings, Welding, Plastic Injection, Electrical, assembly, etc.).</t>
  </si>
  <si>
    <t xml:space="preserve">     c) % of Business W/Lear: Based on the annual sales in the previous year to Lear Corporation determine what percent of overall business is done with</t>
  </si>
  <si>
    <t>Lear Corporation. Example; (Annual Sales with Lear divided by Total Annual Sales.)</t>
  </si>
  <si>
    <t>4) Certificate Information</t>
  </si>
  <si>
    <r>
      <t xml:space="preserve"> </t>
    </r>
    <r>
      <rPr>
        <sz val="8"/>
        <color rgb="FF000000"/>
        <rFont val="Tahoma"/>
        <family val="2"/>
      </rPr>
      <t xml:space="preserve">    a) Check the Certificates of Registration the supplier has obtained: Place an “X” in each appropriate box.</t>
    </r>
  </si>
  <si>
    <r>
      <t xml:space="preserve">          1. Primary Certificates: IATF-16949, ISO 9001, ISO 14001,</t>
    </r>
    <r>
      <rPr>
        <sz val="8"/>
        <color rgb="FF0000FF"/>
        <rFont val="Tahoma"/>
        <family val="2"/>
      </rPr>
      <t xml:space="preserve"> ISO45001 </t>
    </r>
    <r>
      <rPr>
        <sz val="8"/>
        <color rgb="FF000000"/>
        <rFont val="Tahoma"/>
        <family val="2"/>
      </rPr>
      <t>and VDA 6.3.</t>
    </r>
  </si>
  <si>
    <t xml:space="preserve">          2. Diversity Certificates: Minority Business Entrepreneur (MBE), Women Business Entrepreneur (WBE), or Canadian Aboriginal Minority</t>
  </si>
  <si>
    <t>Supplier Council (CAMSC).</t>
  </si>
  <si>
    <t>5) Audit Summary</t>
  </si>
  <si>
    <t xml:space="preserve">     a) Section: This area relates to the sections found on the worksheet tabs as well as the general areas of management typically found in a </t>
  </si>
  <si>
    <t>manufacturing facility. Each section contains related subsections and questions that should be answered under the specific subsection.</t>
  </si>
  <si>
    <t xml:space="preserve">     b) Score:  Areas that appear green under the Percent column are considered “Low Risk”; Yellow areas represent sections of “At Risk” in</t>
  </si>
  <si>
    <t>the facility, and Red areas emphasis “High Risk” section.</t>
  </si>
  <si>
    <r>
      <t xml:space="preserve">IMPROVEMENT ACTIONS / </t>
    </r>
    <r>
      <rPr>
        <b/>
        <sz val="8"/>
        <color rgb="FF0000FF"/>
        <rFont val="Tahoma"/>
        <family val="2"/>
      </rPr>
      <t>ACTION PLAN</t>
    </r>
  </si>
  <si>
    <t>LearSQ</t>
  </si>
  <si>
    <r>
      <t xml:space="preserve">     a) Audit Date: Fill in the date the audit takes place. </t>
    </r>
    <r>
      <rPr>
        <b/>
        <sz val="8"/>
        <color rgb="FFFF0000"/>
        <rFont val="Tahoma"/>
        <family val="2"/>
      </rPr>
      <t>Please enter all dates as follows;  DD/MMM/YYYY</t>
    </r>
    <r>
      <rPr>
        <sz val="8"/>
        <color rgb="FF000000"/>
        <rFont val="Tahoma"/>
        <family val="2"/>
      </rPr>
      <t xml:space="preserve"> (without date Score won't show)</t>
    </r>
  </si>
  <si>
    <t>Supplier building 'Predictive' Maintenance Plan.</t>
  </si>
  <si>
    <t>Does the supplier's sub-tier selection include other criteria acc. IATF16949 - 8.4.1.2?</t>
  </si>
  <si>
    <t>IATF1694 (8.4.1.3 - where applicable)?</t>
  </si>
  <si>
    <t>Does the supplier have a documented (effective) sub-tier process (IATF16949 8.4.2.4)?</t>
  </si>
  <si>
    <t>Is there a documented sub-tier second party audit process in accordance with IATF16949 8.4.2.4.1?</t>
  </si>
  <si>
    <t>Is there a documented plan for sub-tier on-site audit for sub-tiers?</t>
  </si>
  <si>
    <t>Does the supplier develop sub-tiers (as appliable) in accordance with IATF16949 8.4.2.5?</t>
  </si>
  <si>
    <t>Is there a control plan for all sub-tier purchased component being received according with drawings/specs?</t>
  </si>
  <si>
    <t>Is there a documented process to meet statutory and regulatory requirements - IATF16949 (8.4.2.2)?</t>
  </si>
  <si>
    <t>Are all sub-tier suppliers meet the requirements of IATF16949 (8.4.2.3)?</t>
  </si>
  <si>
    <t>Do all sub-tiers have documented compliance for IMDS requirements of purchased components?</t>
  </si>
  <si>
    <t>Is there a documented process to identify outsourced processes and meet IATF16949 (8.4.2)?</t>
  </si>
  <si>
    <t>Is there (if applicable) software development evaluation method to all external suppliers (IATF16949 8.4.2.3.1)?</t>
  </si>
  <si>
    <t>SC/CC equipment is validated (or calibrated if required)</t>
  </si>
  <si>
    <t>Font of supplier name and date concatenate on Audit Notes tab.</t>
  </si>
  <si>
    <t>Corrected conditional formatting and scores, modified Corrective Actions to show Auditor Notes</t>
  </si>
  <si>
    <r>
      <t xml:space="preserve">          3. International Certificates: Export Credit, Customs-Trade Partnership Against Terrorism (C-TPAT) </t>
    </r>
    <r>
      <rPr>
        <sz val="8"/>
        <color rgb="FF0000FF"/>
        <rFont val="Tahoma"/>
        <family val="2"/>
      </rPr>
      <t>or Authorized Economic Operator (AEO)</t>
    </r>
  </si>
  <si>
    <r>
      <t xml:space="preserve">     </t>
    </r>
    <r>
      <rPr>
        <sz val="8"/>
        <color rgb="FF000000"/>
        <rFont val="Tahoma"/>
        <family val="2"/>
      </rPr>
      <t xml:space="preserve">Each company should have a method to distribute information on the status of the facility based on the metrics used by management.  The </t>
    </r>
  </si>
  <si>
    <r>
      <t xml:space="preserve">     </t>
    </r>
    <r>
      <rPr>
        <sz val="8"/>
        <color rgb="FF000000"/>
        <rFont val="Tahoma"/>
        <family val="2"/>
      </rPr>
      <t>Supplier has to define the approach to quality problems communicated by the customer and its response, problem solving methods are established</t>
    </r>
  </si>
  <si>
    <t>within the organization and also has a multidisciplinary approach.</t>
  </si>
  <si>
    <t xml:space="preserve">Preventative actions. Multidisciplined problem solving teams should include operators.  The problem solving team should use the 5-Why methodology to </t>
  </si>
  <si>
    <t xml:space="preserve">    Process and products require to be audit and improved to guarantee that customer needs are fulfilled, auditing process should be defined to improve</t>
  </si>
  <si>
    <t>their control and performance, products should be monitoring regularly to confirm all specification are satisfied.</t>
  </si>
  <si>
    <t>what material is stored in specific areas, as well as outgoing and incoming.  All materials should be properly identified.</t>
  </si>
  <si>
    <t xml:space="preserve">     Supplier must have a system to ensure deliveries are according to requirements, product is protected to damages and documentation is provided on </t>
  </si>
  <si>
    <t>must include performance indicator, incoming process for all purchase parts and the  conformity to specifications. Audit the sub-suppliers and follow</t>
  </si>
  <si>
    <t xml:space="preserve">     Supplier defined a process to review the supplier compliance during new launches a monitor the performance, including the statutory and</t>
  </si>
  <si>
    <t xml:space="preserve">     Well control of the tooling historical data and their required spare system should be clearly define and maintain to procure reduce at minimum</t>
  </si>
  <si>
    <t xml:space="preserve">     All equipment status should be known by the organization, including their modifications, customer property, lifetime and its capacity.</t>
  </si>
  <si>
    <t>KPIs are posted for employee awareness &amp; review.</t>
  </si>
  <si>
    <t>Deputies are defined in case of holidays or absence</t>
  </si>
  <si>
    <t>Supplier must implement a records retention policy or all records and documentation</t>
  </si>
  <si>
    <t>The supplier has downloaded Lear requirements form Lear website</t>
  </si>
  <si>
    <t>The supplier has downloaded Customer requirements form Lear website</t>
  </si>
  <si>
    <t>Preventive actions to avoid reoccurrence are implemented &amp; documented.</t>
  </si>
  <si>
    <t>Are all processes and products audited regularly?</t>
  </si>
  <si>
    <t>The BOM's are audit regularly to prevent wrong Eng. Levels?</t>
  </si>
  <si>
    <t>Procedures ensured that customer is immediately informed when supply bottle-neck is detected</t>
  </si>
  <si>
    <t>Are Dock Audits performed regularly?</t>
  </si>
  <si>
    <t>In case of non-conforming the shipment is hold and segregated?</t>
  </si>
  <si>
    <t>Supplier has Cpk 1.67 or mistake proofing device (100% automated inspection) for SC/CC</t>
  </si>
  <si>
    <t>Is there a kick-off plan for each sub-tier purchased component?</t>
  </si>
  <si>
    <t>Supplier has maintenance documented targets (OEE, MTBF, MTTR, PM Fulfillment)</t>
  </si>
  <si>
    <t>The first maintenance level is performed in time by the Operators. Operator know which work to do.</t>
  </si>
  <si>
    <t>Breakdowns are followed and recorded with time duration</t>
  </si>
  <si>
    <t>Status of tool is clearly visible (Ready/To be Repaired/etc.)</t>
  </si>
  <si>
    <t>Site</t>
  </si>
  <si>
    <t>Is the supplier in compliance with minerals due diligence reporting (conflict minerals and other minerals applicable requirement) defined under Lear's Responsible Materials Sourcing Policy?</t>
  </si>
  <si>
    <t>27.</t>
  </si>
  <si>
    <t>Is the supplier aware of Lear's Supplier Sustainability Policy and in compliance with the Minimum Sustainability Requirements?</t>
  </si>
  <si>
    <t>Business Code of Conduct and Supplier Policy</t>
  </si>
  <si>
    <t>3. Governance</t>
  </si>
  <si>
    <t>Including: 1. Environmental, Health &amp; Safety (EHS) Stewardship, 2. Social Responsibility &amp;</t>
  </si>
  <si>
    <t>All this requirements based on Lear Global Requirements Manual and Code of Conduct for Suppliers</t>
  </si>
  <si>
    <t>Supplier has included a Business Code of Conduct and Sustainability requirements to sub-suppliers,</t>
  </si>
  <si>
    <t>Special Process and Customer Specific Requirements</t>
  </si>
  <si>
    <t>Do all sub-tiers have documented compliance with minerals due diligence reporting (conflict</t>
  </si>
  <si>
    <t xml:space="preserve"> minerals and other minerals applicable requirements) of purchased components?</t>
  </si>
  <si>
    <t>Supplier Product Material and Substance Reporting, and Chemicals Management</t>
  </si>
  <si>
    <t xml:space="preserve">     d) Address: The street address in which the facility is located as well as the City, State, Country and Zip. If the facility is being audited is one of many </t>
  </si>
  <si>
    <t xml:space="preserve">     e) Site: Please select from the dropdown list the site type: Headquarters, Manufacturing, Warehouse.</t>
  </si>
  <si>
    <t>4) Business Code of Conduct and Supplier Policy</t>
  </si>
  <si>
    <t>4) Supplier Product Material and Substance Reporting, and Chemicals Management</t>
  </si>
  <si>
    <t>any CSR. In case of embedded software there should be a manage process to guarantee its control.</t>
  </si>
  <si>
    <t xml:space="preserve">     All products supplied to Lear must comply with the latest version of this section. There should be a control to meet IMDS and compliance with</t>
  </si>
  <si>
    <t>minerals due diligence reporting (conflict minerals and other minerals applicable requirement) defined under Lear's Responsible Materials Sourcing Policy.</t>
  </si>
  <si>
    <t>5) Business Code of Conduct and Supplier Policy</t>
  </si>
  <si>
    <t xml:space="preserve">    The supplier must secure that sub-suppliers complete identification of all outsourced process, products and services, also establish a communication of</t>
  </si>
  <si>
    <t>6) Special Process and Customer Specific Requirements</t>
  </si>
  <si>
    <t>M. Guevarra / M.</t>
  </si>
  <si>
    <t>Margalli</t>
  </si>
  <si>
    <t>Added Supplier Site at Cover; Include in Q&amp;A Nr. 17 Material Sourcing Policy, Add Q&amp;A Nr. 27</t>
  </si>
  <si>
    <t>Sustainability Policy; updated Management sec. 1.4 "Business Code of Conduct and Supplier Policy"</t>
  </si>
  <si>
    <t>Does the supplier have a Code of Conduct in place acc. with sec. 40 of GRM&amp;CCS?</t>
  </si>
  <si>
    <t>and sec. 40 from GRM&amp;CCS; updated Supplier Management section 6.4 Supplier Product Material</t>
  </si>
  <si>
    <t>and Substance Reporting, and Chemicals Management; 6.5 Business Code of Conduct and Supplier</t>
  </si>
  <si>
    <t xml:space="preserve">Policy adding current requirement from GRM &amp; CCS and added 6.6 Special Process and Customer </t>
  </si>
  <si>
    <t>Specific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</si>
</sst>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lt;=9999999]###\-####;\(###\)\ ###\-####"/>
    <numFmt numFmtId="165" formatCode="mm/dd/yy;@"/>
    <numFmt numFmtId="166" formatCode="00000"/>
    <numFmt numFmtId="167" formatCode="0.0"/>
    <numFmt numFmtId="168" formatCode="m/d/yy;@"/>
    <numFmt numFmtId="169" formatCode="[$-409]d\-mmm\-yy;@"/>
    <numFmt numFmtId="170" formatCode="[$-409]dd\-mmm\-yy;@"/>
  </numFmts>
  <fonts count="93">
    <font>
      <sz val="10"/>
      <name val="Tahoma"/>
      <family val="2"/>
    </font>
    <font>
      <sz val="11"/>
      <color theme="1"/>
      <name val="Calibri"/>
      <family val="2"/>
      <scheme val="minor"/>
    </font>
    <font>
      <sz val="10"/>
      <name val="Tahoma"/>
      <family val="2"/>
    </font>
    <font>
      <sz val="8"/>
      <name val="Tahoma"/>
      <family val="2"/>
    </font>
    <font>
      <sz val="7"/>
      <name val="Tahoma"/>
      <family val="2"/>
    </font>
    <font>
      <sz val="6"/>
      <name val="Tahoma"/>
      <family val="2"/>
    </font>
    <font>
      <b/>
      <sz val="8"/>
      <name val="Tahoma"/>
      <family val="2"/>
    </font>
    <font>
      <sz val="14"/>
      <name val="Tahoma"/>
      <family val="2"/>
    </font>
    <font>
      <sz val="10"/>
      <name val="Tahoma"/>
      <family val="2"/>
    </font>
    <font>
      <sz val="8"/>
      <name val="Tahoma"/>
      <family val="2"/>
    </font>
    <font>
      <b/>
      <sz val="11"/>
      <name val="Arial"/>
      <family val="2"/>
    </font>
    <font>
      <u/>
      <sz val="10"/>
      <color indexed="12"/>
      <name val="Tahoma"/>
      <family val="2"/>
    </font>
    <font>
      <b/>
      <sz val="20"/>
      <name val="Tahoma"/>
      <family val="2"/>
    </font>
    <font>
      <sz val="11"/>
      <name val="Tahoma"/>
      <family val="2"/>
    </font>
    <font>
      <b/>
      <sz val="10"/>
      <name val="Arial"/>
      <family val="2"/>
    </font>
    <font>
      <b/>
      <sz val="10"/>
      <name val="Tahoma"/>
      <family val="2"/>
    </font>
    <font>
      <b/>
      <sz val="14"/>
      <name val="Tahoma"/>
      <family val="2"/>
    </font>
    <font>
      <sz val="10"/>
      <name val="Arial"/>
      <family val="2"/>
    </font>
    <font>
      <sz val="10"/>
      <color indexed="12"/>
      <name val="Tahoma"/>
      <family val="2"/>
    </font>
    <font>
      <b/>
      <sz val="10"/>
      <color indexed="12"/>
      <name val="Tahoma"/>
      <family val="2"/>
    </font>
    <font>
      <sz val="10"/>
      <color indexed="9"/>
      <name val="Tahoma"/>
      <family val="2"/>
    </font>
    <font>
      <b/>
      <sz val="6"/>
      <name val="Tahoma"/>
      <family val="2"/>
    </font>
    <font>
      <sz val="10"/>
      <color indexed="22"/>
      <name val="Tahoma"/>
      <family val="2"/>
    </font>
    <font>
      <sz val="8"/>
      <name val="Arial"/>
      <family val="2"/>
    </font>
    <font>
      <b/>
      <sz val="8"/>
      <color indexed="81"/>
      <name val="Tahoma"/>
      <family val="2"/>
    </font>
    <font>
      <sz val="8"/>
      <color indexed="81"/>
      <name val="Tahoma"/>
      <family val="2"/>
    </font>
    <font>
      <b/>
      <u/>
      <sz val="10"/>
      <name val="Tahoma"/>
      <family val="2"/>
    </font>
    <font>
      <sz val="9"/>
      <name val="Tahoma"/>
      <family val="2"/>
    </font>
    <font>
      <sz val="8"/>
      <color indexed="12"/>
      <name val="Tahoma"/>
      <family val="2"/>
    </font>
    <font>
      <b/>
      <sz val="10"/>
      <color indexed="9"/>
      <name val="Tahoma"/>
      <family val="2"/>
    </font>
    <font>
      <b/>
      <sz val="8"/>
      <name val="Arial"/>
      <family val="2"/>
    </font>
    <font>
      <b/>
      <sz val="24"/>
      <name val="Tahoma"/>
      <family val="2"/>
    </font>
    <font>
      <b/>
      <sz val="7"/>
      <name val="Tahoma"/>
      <family val="2"/>
    </font>
    <font>
      <sz val="8"/>
      <color indexed="23"/>
      <name val="Tahoma"/>
      <family val="2"/>
    </font>
    <font>
      <sz val="10"/>
      <color indexed="23"/>
      <name val="Tahoma"/>
      <family val="2"/>
    </font>
    <font>
      <u/>
      <sz val="8"/>
      <color indexed="12"/>
      <name val="Tahoma"/>
      <family val="2"/>
    </font>
    <font>
      <b/>
      <sz val="10"/>
      <color indexed="8"/>
      <name val="Tahoma"/>
      <family val="2"/>
    </font>
    <font>
      <b/>
      <sz val="10"/>
      <color indexed="10"/>
      <name val="Tahoma"/>
      <family val="2"/>
    </font>
    <font>
      <b/>
      <sz val="12"/>
      <color indexed="10"/>
      <name val="Tahoma"/>
      <family val="2"/>
    </font>
    <font>
      <b/>
      <sz val="11"/>
      <name val="Tahoma"/>
      <family val="2"/>
    </font>
    <font>
      <b/>
      <sz val="9"/>
      <name val="Tahoma"/>
      <family val="2"/>
    </font>
    <font>
      <b/>
      <i/>
      <sz val="10"/>
      <name val="Tahoma"/>
      <family val="2"/>
    </font>
    <font>
      <b/>
      <i/>
      <sz val="11"/>
      <name val="Arial"/>
      <family val="2"/>
    </font>
    <font>
      <i/>
      <sz val="10"/>
      <name val="Tahoma"/>
      <family val="2"/>
    </font>
    <font>
      <sz val="8"/>
      <color rgb="FF000000"/>
      <name val="Tahoma"/>
      <family val="2"/>
    </font>
    <font>
      <b/>
      <u/>
      <sz val="10"/>
      <color rgb="FF000000"/>
      <name val="Tahoma"/>
      <family val="2"/>
    </font>
    <font>
      <b/>
      <sz val="8"/>
      <color rgb="FF000000"/>
      <name val="Tahoma"/>
      <family val="2"/>
    </font>
    <font>
      <sz val="8"/>
      <color theme="1" tint="0.499984740745262"/>
      <name val="Tahoma"/>
      <family val="2"/>
    </font>
    <font>
      <b/>
      <sz val="10"/>
      <color theme="1" tint="0.499984740745262"/>
      <name val="Tahoma"/>
      <family val="2"/>
    </font>
    <font>
      <sz val="10"/>
      <color theme="1"/>
      <name val="Tahoma"/>
      <family val="2"/>
    </font>
    <font>
      <sz val="9"/>
      <color theme="1"/>
      <name val="Arial"/>
      <family val="2"/>
    </font>
    <font>
      <sz val="9"/>
      <color rgb="FF0000FF"/>
      <name val="Symbol"/>
      <family val="1"/>
      <charset val="2"/>
    </font>
    <font>
      <sz val="10"/>
      <color rgb="FF444444"/>
      <name val="Open Sans"/>
      <family val="2"/>
    </font>
    <font>
      <sz val="10"/>
      <color theme="1"/>
      <name val="Arial"/>
      <family val="2"/>
    </font>
    <font>
      <b/>
      <sz val="10"/>
      <color theme="1"/>
      <name val="Arial"/>
      <family val="2"/>
    </font>
    <font>
      <sz val="9"/>
      <color theme="1"/>
      <name val="Symbol"/>
      <family val="1"/>
      <charset val="2"/>
    </font>
    <font>
      <sz val="9"/>
      <color rgb="FF0000FF"/>
      <name val="Arial"/>
      <family val="2"/>
    </font>
    <font>
      <i/>
      <sz val="8"/>
      <color theme="1"/>
      <name val="Arial"/>
      <family val="2"/>
    </font>
    <font>
      <sz val="8"/>
      <color theme="1"/>
      <name val="Times New Roman"/>
      <family val="1"/>
    </font>
    <font>
      <sz val="8"/>
      <color theme="1"/>
      <name val="Arial"/>
      <family val="2"/>
    </font>
    <font>
      <b/>
      <i/>
      <sz val="10"/>
      <color theme="1"/>
      <name val="Arial"/>
      <family val="2"/>
    </font>
    <font>
      <i/>
      <sz val="10"/>
      <color theme="1"/>
      <name val="Arial"/>
      <family val="2"/>
    </font>
    <font>
      <b/>
      <u/>
      <sz val="9"/>
      <color theme="1"/>
      <name val="Arial"/>
      <family val="2"/>
    </font>
    <font>
      <b/>
      <sz val="9"/>
      <color theme="1"/>
      <name val="Arial"/>
      <family val="2"/>
    </font>
    <font>
      <sz val="8"/>
      <color theme="1"/>
      <name val="Tahoma"/>
      <family val="2"/>
    </font>
    <font>
      <sz val="10"/>
      <color rgb="FF0070C0"/>
      <name val="Tahoma"/>
      <family val="2"/>
    </font>
    <font>
      <sz val="8"/>
      <color rgb="FF0070C0"/>
      <name val="Tahoma"/>
      <family val="2"/>
    </font>
    <font>
      <b/>
      <sz val="10"/>
      <color rgb="FF0070C0"/>
      <name val="Tahoma"/>
      <family val="2"/>
    </font>
    <font>
      <sz val="8"/>
      <color rgb="FF0000FF"/>
      <name val="Tahoma"/>
      <family val="2"/>
    </font>
    <font>
      <b/>
      <sz val="10"/>
      <color rgb="FF0000FF"/>
      <name val="Tahoma"/>
      <family val="2"/>
    </font>
    <font>
      <b/>
      <sz val="11"/>
      <color theme="1"/>
      <name val="Arial"/>
      <family val="2"/>
    </font>
    <font>
      <b/>
      <sz val="8"/>
      <color theme="1"/>
      <name val="Tahoma"/>
      <family val="2"/>
    </font>
    <font>
      <b/>
      <sz val="10"/>
      <color theme="1"/>
      <name val="Tahoma"/>
      <family val="2"/>
    </font>
    <font>
      <sz val="7"/>
      <color theme="1"/>
      <name val="Tahoma"/>
      <family val="2"/>
    </font>
    <font>
      <sz val="8"/>
      <color theme="0"/>
      <name val="Tahoma"/>
      <family val="2"/>
    </font>
    <font>
      <sz val="10"/>
      <color theme="0"/>
      <name val="Tahoma"/>
      <family val="2"/>
    </font>
    <font>
      <sz val="10"/>
      <color theme="0"/>
      <name val="Arial"/>
      <family val="2"/>
    </font>
    <font>
      <b/>
      <u/>
      <sz val="7"/>
      <color theme="1"/>
      <name val="Tahoma"/>
      <family val="2"/>
    </font>
    <font>
      <sz val="10"/>
      <name val="Calibri"/>
      <family val="2"/>
    </font>
    <font>
      <sz val="10"/>
      <color theme="0" tint="-0.249977111117893"/>
      <name val="Tahoma"/>
      <family val="2"/>
    </font>
    <font>
      <b/>
      <u/>
      <sz val="10"/>
      <color theme="1"/>
      <name val="Tahoma"/>
      <family val="2"/>
    </font>
    <font>
      <sz val="10"/>
      <color rgb="FF000000"/>
      <name val="Tahoma"/>
      <family val="2"/>
    </font>
    <font>
      <b/>
      <sz val="10"/>
      <color rgb="FF000000"/>
      <name val="Tahoma"/>
      <family val="2"/>
    </font>
    <font>
      <b/>
      <i/>
      <sz val="11"/>
      <color theme="1"/>
      <name val="Arial"/>
      <family val="2"/>
    </font>
    <font>
      <b/>
      <u/>
      <sz val="9"/>
      <color rgb="FF000000"/>
      <name val="Tahoma"/>
      <family val="2"/>
    </font>
    <font>
      <b/>
      <sz val="11"/>
      <name val="Calibri"/>
      <family val="2"/>
    </font>
    <font>
      <b/>
      <sz val="8"/>
      <color rgb="FFFF0000"/>
      <name val="Tahoma"/>
      <family val="2"/>
    </font>
    <font>
      <sz val="6"/>
      <color theme="0" tint="-0.34998626667073579"/>
      <name val="Tahoma"/>
      <family val="2"/>
    </font>
    <font>
      <b/>
      <sz val="8"/>
      <color rgb="FF0000FF"/>
      <name val="Tahoma"/>
      <family val="2"/>
    </font>
    <font>
      <b/>
      <sz val="8"/>
      <color theme="0"/>
      <name val="Tahoma"/>
      <family val="2"/>
    </font>
    <font>
      <sz val="8"/>
      <color indexed="9"/>
      <name val="Tahoma"/>
      <family val="2"/>
    </font>
    <font>
      <sz val="6"/>
      <color theme="0"/>
      <name val="Tahoma"/>
      <family val="2"/>
    </font>
    <font>
      <sz val="10"/>
      <color rgb="FF0000FF"/>
      <name val="Tahoma"/>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45"/>
        <bgColor indexed="64"/>
      </patternFill>
    </fill>
    <fill>
      <patternFill patternType="solid">
        <fgColor rgb="FFF4B083"/>
        <bgColor indexed="64"/>
      </patternFill>
    </fill>
    <fill>
      <patternFill patternType="solid">
        <fgColor rgb="FFD9D9D9"/>
        <bgColor indexed="64"/>
      </patternFill>
    </fill>
    <fill>
      <patternFill patternType="solid">
        <fgColor theme="0"/>
        <bgColor indexed="64"/>
      </patternFill>
    </fill>
    <fill>
      <patternFill patternType="solid">
        <fgColor theme="0" tint="-0.249977111117893"/>
        <bgColor indexed="64"/>
      </patternFill>
    </fill>
  </fills>
  <borders count="137">
    <border>
      <left/>
      <right/>
      <top/>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64"/>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bottom style="thin">
        <color indexed="9"/>
      </bottom>
      <diagonal/>
    </border>
    <border>
      <left style="thin">
        <color indexed="64"/>
      </left>
      <right style="thin">
        <color indexed="9"/>
      </right>
      <top/>
      <bottom style="thin">
        <color indexed="9"/>
      </bottom>
      <diagonal/>
    </border>
    <border>
      <left style="thin">
        <color indexed="64"/>
      </left>
      <right style="thin">
        <color indexed="9"/>
      </right>
      <top style="thin">
        <color indexed="9"/>
      </top>
      <bottom/>
      <diagonal/>
    </border>
    <border>
      <left style="thin">
        <color indexed="9"/>
      </left>
      <right style="thin">
        <color indexed="64"/>
      </right>
      <top style="thin">
        <color indexed="9"/>
      </top>
      <bottom/>
      <diagonal/>
    </border>
    <border>
      <left style="thin">
        <color indexed="9"/>
      </left>
      <right style="thin">
        <color indexed="64"/>
      </right>
      <top/>
      <bottom style="thin">
        <color indexed="9"/>
      </bottom>
      <diagonal/>
    </border>
    <border>
      <left style="thin">
        <color indexed="9"/>
      </left>
      <right/>
      <top/>
      <bottom style="thin">
        <color indexed="9"/>
      </bottom>
      <diagonal/>
    </border>
    <border>
      <left style="thin">
        <color indexed="9"/>
      </left>
      <right style="thin">
        <color indexed="9"/>
      </right>
      <top/>
      <bottom/>
      <diagonal/>
    </border>
    <border>
      <left/>
      <right style="thin">
        <color indexed="9"/>
      </right>
      <top style="thin">
        <color indexed="9"/>
      </top>
      <bottom/>
      <diagonal/>
    </border>
    <border>
      <left/>
      <right style="thin">
        <color indexed="64"/>
      </right>
      <top style="thin">
        <color indexed="9"/>
      </top>
      <bottom style="thin">
        <color indexed="9"/>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style="thin">
        <color indexed="9"/>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9"/>
      </left>
      <right/>
      <top/>
      <bottom style="thin">
        <color indexed="64"/>
      </bottom>
      <diagonal/>
    </border>
    <border>
      <left/>
      <right/>
      <top/>
      <bottom style="thin">
        <color indexed="9"/>
      </bottom>
      <diagonal/>
    </border>
    <border>
      <left style="thin">
        <color indexed="64"/>
      </left>
      <right/>
      <top style="thin">
        <color indexed="64"/>
      </top>
      <bottom style="thin">
        <color indexed="9"/>
      </bottom>
      <diagonal/>
    </border>
    <border>
      <left style="thin">
        <color indexed="64"/>
      </left>
      <right/>
      <top/>
      <bottom style="thin">
        <color indexed="9"/>
      </bottom>
      <diagonal/>
    </border>
    <border>
      <left/>
      <right style="thin">
        <color indexed="9"/>
      </right>
      <top style="thin">
        <color indexed="64"/>
      </top>
      <bottom style="thin">
        <color indexed="64"/>
      </bottom>
      <diagonal/>
    </border>
    <border>
      <left/>
      <right/>
      <top style="thin">
        <color indexed="9"/>
      </top>
      <bottom/>
      <diagonal/>
    </border>
    <border>
      <left/>
      <right style="thin">
        <color indexed="9"/>
      </right>
      <top style="thin">
        <color indexed="9"/>
      </top>
      <bottom style="thin">
        <color indexed="64"/>
      </bottom>
      <diagonal/>
    </border>
    <border>
      <left/>
      <right style="thin">
        <color indexed="64"/>
      </right>
      <top style="thin">
        <color indexed="9"/>
      </top>
      <bottom style="thin">
        <color indexed="64"/>
      </bottom>
      <diagonal/>
    </border>
    <border>
      <left/>
      <right/>
      <top style="thin">
        <color indexed="9"/>
      </top>
      <bottom style="thin">
        <color indexed="64"/>
      </bottom>
      <diagonal/>
    </border>
    <border>
      <left/>
      <right style="thin">
        <color indexed="64"/>
      </right>
      <top style="thin">
        <color indexed="9"/>
      </top>
      <bottom/>
      <diagonal/>
    </border>
    <border>
      <left/>
      <right style="thin">
        <color indexed="64"/>
      </right>
      <top/>
      <bottom style="thin">
        <color indexed="9"/>
      </bottom>
      <diagonal/>
    </border>
    <border>
      <left style="thin">
        <color indexed="9"/>
      </left>
      <right/>
      <top style="thin">
        <color indexed="9"/>
      </top>
      <bottom style="thin">
        <color indexed="64"/>
      </bottom>
      <diagonal/>
    </border>
    <border>
      <left style="thin">
        <color indexed="9"/>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9"/>
      </left>
      <right/>
      <top style="thin">
        <color indexed="9"/>
      </top>
      <bottom/>
      <diagonal/>
    </border>
    <border>
      <left style="hair">
        <color indexed="64"/>
      </left>
      <right style="hair">
        <color indexed="64"/>
      </right>
      <top style="hair">
        <color indexed="64"/>
      </top>
      <bottom style="medium">
        <color indexed="64"/>
      </bottom>
      <diagonal/>
    </border>
    <border>
      <left/>
      <right style="thin">
        <color indexed="9"/>
      </right>
      <top/>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9"/>
      </top>
      <bottom/>
      <diagonal/>
    </border>
    <border>
      <left style="thin">
        <color indexed="64"/>
      </left>
      <right style="thin">
        <color indexed="64"/>
      </right>
      <top style="thin">
        <color indexed="64"/>
      </top>
      <bottom style="thin">
        <color indexed="9"/>
      </bottom>
      <diagonal/>
    </border>
    <border>
      <left style="thin">
        <color indexed="64"/>
      </left>
      <right/>
      <top style="thin">
        <color indexed="9"/>
      </top>
      <bottom style="thin">
        <color indexed="64"/>
      </bottom>
      <diagonal/>
    </border>
    <border>
      <left style="thin">
        <color indexed="64"/>
      </left>
      <right style="thin">
        <color indexed="64"/>
      </right>
      <top style="thin">
        <color indexed="9"/>
      </top>
      <bottom style="thin">
        <color indexed="64"/>
      </bottom>
      <diagonal/>
    </border>
    <border>
      <left style="thin">
        <color indexed="9"/>
      </left>
      <right/>
      <top style="thin">
        <color indexed="64"/>
      </top>
      <bottom style="thin">
        <color indexed="64"/>
      </bottom>
      <diagonal/>
    </border>
    <border>
      <left style="thin">
        <color indexed="22"/>
      </left>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thin">
        <color indexed="64"/>
      </left>
      <right style="thin">
        <color indexed="64"/>
      </right>
      <top style="medium">
        <color indexed="64"/>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9"/>
      </right>
      <top/>
      <bottom style="thin">
        <color indexed="64"/>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right style="medium">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right style="thin">
        <color indexed="9"/>
      </right>
      <top style="thin">
        <color indexed="64"/>
      </top>
      <bottom style="thin">
        <color indexed="9"/>
      </bottom>
      <diagonal/>
    </border>
    <border>
      <left style="thin">
        <color indexed="64"/>
      </left>
      <right style="thin">
        <color indexed="9"/>
      </right>
      <top/>
      <bottom/>
      <diagonal/>
    </border>
    <border>
      <left style="thin">
        <color indexed="64"/>
      </left>
      <right/>
      <top style="thin">
        <color indexed="9"/>
      </top>
      <bottom style="thin">
        <color indexed="9"/>
      </bottom>
      <diagonal/>
    </border>
  </borders>
  <cellStyleXfs count="6">
    <xf numFmtId="0" fontId="0" fillId="0" borderId="0"/>
    <xf numFmtId="44" fontId="2" fillId="0" borderId="0" applyFont="0" applyFill="0" applyBorder="0" applyAlignment="0" applyProtection="0"/>
    <xf numFmtId="0" fontId="11" fillId="0" borderId="0" applyNumberFormat="0" applyFill="0" applyBorder="0" applyAlignment="0" applyProtection="0">
      <alignment vertical="top"/>
      <protection locked="0"/>
    </xf>
    <xf numFmtId="0" fontId="17" fillId="0" borderId="0"/>
    <xf numFmtId="9" fontId="2" fillId="0" borderId="0" applyFont="0" applyFill="0" applyBorder="0" applyAlignment="0" applyProtection="0"/>
    <xf numFmtId="0" fontId="1" fillId="0" borderId="0"/>
  </cellStyleXfs>
  <cellXfs count="1212">
    <xf numFmtId="0" fontId="0" fillId="0" borderId="0" xfId="0"/>
    <xf numFmtId="0" fontId="8" fillId="0" borderId="2" xfId="0" applyFont="1" applyBorder="1"/>
    <xf numFmtId="0" fontId="8" fillId="0" borderId="4" xfId="0" applyFont="1" applyBorder="1"/>
    <xf numFmtId="0" fontId="8" fillId="0" borderId="5" xfId="0" applyFont="1" applyBorder="1"/>
    <xf numFmtId="0" fontId="8" fillId="0" borderId="6" xfId="0" applyFont="1" applyBorder="1"/>
    <xf numFmtId="0" fontId="13" fillId="0" borderId="2" xfId="0" applyFont="1" applyBorder="1"/>
    <xf numFmtId="0" fontId="3" fillId="0" borderId="2" xfId="0" applyFont="1" applyBorder="1"/>
    <xf numFmtId="0" fontId="3" fillId="0" borderId="7" xfId="0" applyFont="1" applyBorder="1"/>
    <xf numFmtId="0" fontId="6" fillId="0" borderId="7" xfId="0" applyFont="1" applyBorder="1" applyAlignment="1">
      <alignment horizontal="center"/>
    </xf>
    <xf numFmtId="0" fontId="3" fillId="0" borderId="8" xfId="0" applyFont="1" applyBorder="1" applyAlignment="1">
      <alignment horizontal="center"/>
    </xf>
    <xf numFmtId="0" fontId="3" fillId="0" borderId="8" xfId="0" applyFont="1" applyBorder="1"/>
    <xf numFmtId="0" fontId="13" fillId="0" borderId="5" xfId="0" applyFont="1" applyBorder="1"/>
    <xf numFmtId="0" fontId="7" fillId="0" borderId="2" xfId="0" applyFont="1" applyBorder="1"/>
    <xf numFmtId="0" fontId="3" fillId="0" borderId="2" xfId="0" applyFont="1" applyBorder="1" applyAlignment="1">
      <alignment horizontal="right"/>
    </xf>
    <xf numFmtId="0" fontId="8" fillId="0" borderId="22" xfId="0" applyFont="1" applyBorder="1"/>
    <xf numFmtId="0" fontId="8" fillId="0" borderId="23" xfId="0" applyFont="1" applyBorder="1"/>
    <xf numFmtId="0" fontId="8" fillId="0" borderId="24" xfId="0" applyFont="1" applyBorder="1"/>
    <xf numFmtId="0" fontId="8" fillId="0" borderId="25" xfId="0" applyFont="1" applyBorder="1"/>
    <xf numFmtId="0" fontId="0" fillId="0" borderId="5" xfId="0" applyBorder="1"/>
    <xf numFmtId="0" fontId="0" fillId="0" borderId="2" xfId="0" applyBorder="1"/>
    <xf numFmtId="0" fontId="8" fillId="0" borderId="3" xfId="0" applyFont="1" applyBorder="1"/>
    <xf numFmtId="0" fontId="8" fillId="0" borderId="8" xfId="0" applyFont="1" applyBorder="1"/>
    <xf numFmtId="0" fontId="8" fillId="0" borderId="9" xfId="0" applyFont="1" applyBorder="1"/>
    <xf numFmtId="0" fontId="8" fillId="0" borderId="10" xfId="0" applyFont="1" applyBorder="1"/>
    <xf numFmtId="0" fontId="8" fillId="0" borderId="11" xfId="0" applyFont="1" applyBorder="1"/>
    <xf numFmtId="0" fontId="8" fillId="0" borderId="12" xfId="0" applyFont="1" applyBorder="1"/>
    <xf numFmtId="0" fontId="14" fillId="2" borderId="26" xfId="0" applyFont="1" applyFill="1" applyBorder="1" applyAlignment="1">
      <alignment horizontal="centerContinuous"/>
    </xf>
    <xf numFmtId="0" fontId="14" fillId="2" borderId="27" xfId="0" applyFont="1" applyFill="1" applyBorder="1" applyAlignment="1">
      <alignment horizontal="centerContinuous"/>
    </xf>
    <xf numFmtId="0" fontId="14" fillId="2" borderId="28" xfId="0" applyFont="1" applyFill="1" applyBorder="1" applyAlignment="1">
      <alignment horizontal="centerContinuous"/>
    </xf>
    <xf numFmtId="0" fontId="0" fillId="0" borderId="27" xfId="0" applyBorder="1"/>
    <xf numFmtId="0" fontId="0" fillId="0" borderId="19" xfId="0" applyBorder="1"/>
    <xf numFmtId="0" fontId="14" fillId="0" borderId="26" xfId="0" applyFont="1" applyBorder="1"/>
    <xf numFmtId="49" fontId="14" fillId="0" borderId="27" xfId="0" applyNumberFormat="1" applyFont="1" applyBorder="1" applyAlignment="1">
      <alignment horizontal="left"/>
    </xf>
    <xf numFmtId="0" fontId="14" fillId="0" borderId="27" xfId="0" applyFont="1" applyBorder="1"/>
    <xf numFmtId="0" fontId="14" fillId="0" borderId="27" xfId="0" applyFont="1" applyBorder="1" applyAlignment="1">
      <alignment horizontal="centerContinuous"/>
    </xf>
    <xf numFmtId="0" fontId="14" fillId="0" borderId="28" xfId="0" applyFont="1" applyBorder="1" applyAlignment="1">
      <alignment horizontal="centerContinuous"/>
    </xf>
    <xf numFmtId="0" fontId="0" fillId="2" borderId="29" xfId="0" applyFill="1" applyBorder="1"/>
    <xf numFmtId="49" fontId="14" fillId="2" borderId="30" xfId="0" applyNumberFormat="1" applyFont="1" applyFill="1" applyBorder="1" applyAlignment="1">
      <alignment horizontal="right"/>
    </xf>
    <xf numFmtId="0" fontId="14" fillId="2" borderId="30" xfId="0" applyFont="1" applyFill="1" applyBorder="1"/>
    <xf numFmtId="49" fontId="0" fillId="0" borderId="7" xfId="0" applyNumberFormat="1" applyBorder="1" applyAlignment="1">
      <alignment horizontal="right"/>
    </xf>
    <xf numFmtId="0" fontId="0" fillId="0" borderId="7" xfId="0" applyBorder="1"/>
    <xf numFmtId="49" fontId="2" fillId="0" borderId="7" xfId="0" applyNumberFormat="1" applyFont="1" applyBorder="1" applyAlignment="1">
      <alignment horizontal="right"/>
    </xf>
    <xf numFmtId="0" fontId="2" fillId="0" borderId="18" xfId="0" applyFont="1" applyBorder="1"/>
    <xf numFmtId="49" fontId="0" fillId="0" borderId="2" xfId="0" applyNumberFormat="1" applyBorder="1" applyAlignment="1">
      <alignment horizontal="right"/>
    </xf>
    <xf numFmtId="0" fontId="0" fillId="0" borderId="4" xfId="0" applyBorder="1"/>
    <xf numFmtId="0" fontId="0" fillId="2" borderId="31" xfId="0" applyFill="1" applyBorder="1"/>
    <xf numFmtId="0" fontId="5" fillId="0" borderId="7" xfId="0" applyFont="1" applyBorder="1"/>
    <xf numFmtId="0" fontId="0" fillId="0" borderId="21" xfId="0" applyBorder="1"/>
    <xf numFmtId="0" fontId="15" fillId="0" borderId="32" xfId="0" applyFont="1" applyBorder="1" applyAlignment="1" applyProtection="1">
      <alignment horizontal="center" vertical="center"/>
      <protection locked="0"/>
    </xf>
    <xf numFmtId="0" fontId="8" fillId="2" borderId="0" xfId="0" applyFont="1" applyFill="1"/>
    <xf numFmtId="0" fontId="13" fillId="2" borderId="0" xfId="0" applyFont="1" applyFill="1"/>
    <xf numFmtId="9" fontId="8" fillId="2" borderId="0" xfId="4" applyFont="1" applyFill="1" applyBorder="1"/>
    <xf numFmtId="0" fontId="8" fillId="2" borderId="33" xfId="0" applyFont="1" applyFill="1" applyBorder="1"/>
    <xf numFmtId="0" fontId="8" fillId="3" borderId="0" xfId="0" applyFont="1" applyFill="1"/>
    <xf numFmtId="0" fontId="8" fillId="3" borderId="35" xfId="0" applyFont="1" applyFill="1" applyBorder="1"/>
    <xf numFmtId="0" fontId="15" fillId="2" borderId="0" xfId="0" applyFont="1" applyFill="1"/>
    <xf numFmtId="0" fontId="7" fillId="0" borderId="4" xfId="0" applyFont="1" applyBorder="1"/>
    <xf numFmtId="0" fontId="0" fillId="2" borderId="0" xfId="0" applyFill="1"/>
    <xf numFmtId="0" fontId="0" fillId="2" borderId="0" xfId="0" applyFill="1" applyAlignment="1">
      <alignment horizontal="center"/>
    </xf>
    <xf numFmtId="0" fontId="7" fillId="2" borderId="0" xfId="0" applyFont="1" applyFill="1"/>
    <xf numFmtId="0" fontId="6" fillId="0" borderId="32" xfId="0" applyFont="1" applyBorder="1" applyAlignment="1">
      <alignment horizontal="center"/>
    </xf>
    <xf numFmtId="0" fontId="0" fillId="2" borderId="0" xfId="0" applyFill="1" applyAlignment="1">
      <alignment horizontal="right"/>
    </xf>
    <xf numFmtId="0" fontId="0" fillId="2" borderId="33" xfId="0" applyFill="1" applyBorder="1"/>
    <xf numFmtId="0" fontId="7" fillId="2" borderId="33" xfId="0" applyFont="1" applyFill="1" applyBorder="1"/>
    <xf numFmtId="0" fontId="0" fillId="3" borderId="32" xfId="0" applyFill="1" applyBorder="1" applyAlignment="1">
      <alignment horizontal="center"/>
    </xf>
    <xf numFmtId="1" fontId="0" fillId="0" borderId="32" xfId="0" applyNumberFormat="1" applyBorder="1" applyAlignment="1">
      <alignment horizontal="center"/>
    </xf>
    <xf numFmtId="0" fontId="3" fillId="3" borderId="0" xfId="0" applyFont="1" applyFill="1"/>
    <xf numFmtId="0" fontId="15" fillId="4" borderId="37" xfId="0" applyFont="1" applyFill="1" applyBorder="1" applyAlignment="1">
      <alignment horizontal="centerContinuous" vertical="center"/>
    </xf>
    <xf numFmtId="0" fontId="15" fillId="4" borderId="31" xfId="0" applyFont="1" applyFill="1" applyBorder="1" applyAlignment="1">
      <alignment horizontal="centerContinuous" vertical="center"/>
    </xf>
    <xf numFmtId="0" fontId="15" fillId="4" borderId="38" xfId="0" applyFont="1" applyFill="1" applyBorder="1" applyAlignment="1">
      <alignment horizontal="centerContinuous" vertical="center"/>
    </xf>
    <xf numFmtId="0" fontId="0" fillId="0" borderId="39" xfId="0" applyBorder="1"/>
    <xf numFmtId="49" fontId="0" fillId="0" borderId="8" xfId="0" applyNumberFormat="1" applyBorder="1" applyAlignment="1">
      <alignment horizontal="right"/>
    </xf>
    <xf numFmtId="0" fontId="0" fillId="0" borderId="8" xfId="0" applyBorder="1"/>
    <xf numFmtId="0" fontId="15" fillId="3" borderId="0" xfId="0" applyFont="1" applyFill="1"/>
    <xf numFmtId="0" fontId="8" fillId="2" borderId="1" xfId="0" applyFont="1" applyFill="1" applyBorder="1"/>
    <xf numFmtId="0" fontId="13" fillId="2" borderId="1" xfId="0" applyFont="1" applyFill="1" applyBorder="1"/>
    <xf numFmtId="0" fontId="0" fillId="5" borderId="32" xfId="0" applyFill="1" applyBorder="1" applyAlignment="1">
      <alignment horizontal="center"/>
    </xf>
    <xf numFmtId="0" fontId="0" fillId="2" borderId="40" xfId="0" applyFill="1" applyBorder="1" applyAlignment="1">
      <alignment horizontal="center"/>
    </xf>
    <xf numFmtId="1" fontId="0" fillId="2" borderId="40" xfId="0" applyNumberFormat="1" applyFill="1" applyBorder="1" applyAlignment="1">
      <alignment horizontal="center"/>
    </xf>
    <xf numFmtId="1" fontId="0" fillId="2" borderId="41" xfId="0" applyNumberFormat="1" applyFill="1" applyBorder="1" applyAlignment="1">
      <alignment horizontal="center"/>
    </xf>
    <xf numFmtId="0" fontId="0" fillId="2" borderId="42" xfId="0" applyFill="1" applyBorder="1"/>
    <xf numFmtId="0" fontId="0" fillId="2" borderId="35" xfId="0" applyFill="1" applyBorder="1" applyAlignment="1">
      <alignment horizontal="center"/>
    </xf>
    <xf numFmtId="0" fontId="0" fillId="0" borderId="20" xfId="0" applyBorder="1"/>
    <xf numFmtId="9" fontId="0" fillId="0" borderId="32" xfId="4" applyFont="1" applyFill="1" applyBorder="1" applyAlignment="1" applyProtection="1">
      <alignment horizontal="center"/>
    </xf>
    <xf numFmtId="1" fontId="0" fillId="2" borderId="34" xfId="0" applyNumberFormat="1" applyFill="1" applyBorder="1" applyAlignment="1">
      <alignment horizontal="center"/>
    </xf>
    <xf numFmtId="0" fontId="0" fillId="2" borderId="43" xfId="0" applyFill="1" applyBorder="1"/>
    <xf numFmtId="0" fontId="6" fillId="3" borderId="0" xfId="0" applyFont="1" applyFill="1" applyAlignment="1">
      <alignment horizontal="center"/>
    </xf>
    <xf numFmtId="0" fontId="6" fillId="3" borderId="0" xfId="0" applyFont="1" applyFill="1" applyAlignment="1">
      <alignment horizontal="right"/>
    </xf>
    <xf numFmtId="0" fontId="6" fillId="3" borderId="0" xfId="0" applyFont="1" applyFill="1" applyAlignment="1">
      <alignment horizontal="center" vertical="center"/>
    </xf>
    <xf numFmtId="9" fontId="13" fillId="3" borderId="0" xfId="0" applyNumberFormat="1" applyFont="1" applyFill="1"/>
    <xf numFmtId="0" fontId="8" fillId="3" borderId="0" xfId="0" applyFont="1" applyFill="1" applyAlignment="1">
      <alignment horizontal="center"/>
    </xf>
    <xf numFmtId="0" fontId="6" fillId="3" borderId="5" xfId="0" applyFont="1" applyFill="1" applyBorder="1" applyAlignment="1">
      <alignment horizontal="right"/>
    </xf>
    <xf numFmtId="0" fontId="6" fillId="3" borderId="2" xfId="0" applyFont="1" applyFill="1" applyBorder="1" applyAlignment="1">
      <alignment horizontal="right"/>
    </xf>
    <xf numFmtId="0" fontId="8" fillId="3" borderId="8" xfId="0" applyFont="1" applyFill="1" applyBorder="1"/>
    <xf numFmtId="0" fontId="8" fillId="3" borderId="19" xfId="0" applyFont="1" applyFill="1" applyBorder="1"/>
    <xf numFmtId="0" fontId="8" fillId="3" borderId="2" xfId="0" applyFont="1" applyFill="1" applyBorder="1"/>
    <xf numFmtId="0" fontId="8" fillId="3" borderId="10" xfId="0" applyFont="1" applyFill="1" applyBorder="1"/>
    <xf numFmtId="0" fontId="6" fillId="3" borderId="0" xfId="0" applyFont="1" applyFill="1" applyAlignment="1">
      <alignment horizontal="right" vertical="center"/>
    </xf>
    <xf numFmtId="0" fontId="8" fillId="3" borderId="4" xfId="0" applyFont="1" applyFill="1" applyBorder="1"/>
    <xf numFmtId="0" fontId="0" fillId="2" borderId="34" xfId="0" applyFill="1" applyBorder="1"/>
    <xf numFmtId="0" fontId="8" fillId="3" borderId="43" xfId="0" applyFont="1" applyFill="1" applyBorder="1"/>
    <xf numFmtId="0" fontId="8" fillId="3" borderId="40" xfId="0" applyFont="1" applyFill="1" applyBorder="1"/>
    <xf numFmtId="0" fontId="8" fillId="3" borderId="40" xfId="0" applyFont="1" applyFill="1" applyBorder="1" applyAlignment="1">
      <alignment horizontal="center"/>
    </xf>
    <xf numFmtId="0" fontId="8" fillId="3" borderId="33" xfId="0" applyFont="1" applyFill="1" applyBorder="1"/>
    <xf numFmtId="0" fontId="7" fillId="3" borderId="42" xfId="0" applyFont="1" applyFill="1" applyBorder="1"/>
    <xf numFmtId="0" fontId="7" fillId="3" borderId="35" xfId="0" applyFont="1" applyFill="1" applyBorder="1"/>
    <xf numFmtId="0" fontId="5" fillId="3" borderId="42" xfId="0" applyFont="1" applyFill="1" applyBorder="1" applyAlignment="1">
      <alignment horizontal="center"/>
    </xf>
    <xf numFmtId="0" fontId="5" fillId="3" borderId="35" xfId="0" applyFont="1" applyFill="1" applyBorder="1" applyAlignment="1">
      <alignment horizontal="center"/>
    </xf>
    <xf numFmtId="0" fontId="5" fillId="3" borderId="36" xfId="0" applyFont="1" applyFill="1" applyBorder="1" applyAlignment="1">
      <alignment horizontal="center"/>
    </xf>
    <xf numFmtId="9" fontId="8" fillId="3" borderId="32" xfId="4" applyFont="1" applyFill="1" applyBorder="1" applyAlignment="1" applyProtection="1">
      <alignment horizontal="center"/>
    </xf>
    <xf numFmtId="0" fontId="6" fillId="2" borderId="33" xfId="0" applyFont="1" applyFill="1" applyBorder="1"/>
    <xf numFmtId="0" fontId="6" fillId="2" borderId="0" xfId="0" applyFont="1" applyFill="1" applyAlignment="1">
      <alignment wrapText="1"/>
    </xf>
    <xf numFmtId="0" fontId="15" fillId="3" borderId="35" xfId="0" applyFont="1" applyFill="1" applyBorder="1" applyAlignment="1">
      <alignment horizontal="right"/>
    </xf>
    <xf numFmtId="0" fontId="3" fillId="3" borderId="0" xfId="0" applyFont="1" applyFill="1" applyAlignment="1">
      <alignment horizontal="right"/>
    </xf>
    <xf numFmtId="1" fontId="8" fillId="3" borderId="32" xfId="0" applyNumberFormat="1" applyFont="1" applyFill="1" applyBorder="1" applyAlignment="1">
      <alignment horizontal="center"/>
    </xf>
    <xf numFmtId="1" fontId="15" fillId="3" borderId="32" xfId="0" applyNumberFormat="1" applyFont="1" applyFill="1" applyBorder="1" applyAlignment="1">
      <alignment horizontal="center"/>
    </xf>
    <xf numFmtId="9" fontId="15" fillId="3" borderId="32" xfId="4" applyFont="1" applyFill="1" applyBorder="1" applyAlignment="1" applyProtection="1">
      <alignment horizontal="center"/>
    </xf>
    <xf numFmtId="0" fontId="0" fillId="2" borderId="40" xfId="0" applyFill="1" applyBorder="1"/>
    <xf numFmtId="0" fontId="0" fillId="2" borderId="41" xfId="0" applyFill="1" applyBorder="1"/>
    <xf numFmtId="0" fontId="6" fillId="2" borderId="35" xfId="0" applyFont="1" applyFill="1" applyBorder="1" applyAlignment="1">
      <alignment wrapText="1"/>
    </xf>
    <xf numFmtId="0" fontId="6" fillId="2" borderId="36" xfId="0" applyFont="1" applyFill="1" applyBorder="1" applyAlignment="1">
      <alignment wrapText="1"/>
    </xf>
    <xf numFmtId="49" fontId="20" fillId="3" borderId="2" xfId="0" applyNumberFormat="1" applyFont="1" applyFill="1" applyBorder="1" applyAlignment="1">
      <alignment horizontal="right"/>
    </xf>
    <xf numFmtId="0" fontId="20" fillId="3" borderId="2" xfId="0" applyFont="1" applyFill="1" applyBorder="1" applyAlignment="1">
      <alignment horizontal="right"/>
    </xf>
    <xf numFmtId="0" fontId="6" fillId="3" borderId="41" xfId="0" applyFont="1" applyFill="1" applyBorder="1" applyAlignment="1">
      <alignment horizontal="center" wrapText="1"/>
    </xf>
    <xf numFmtId="1" fontId="2" fillId="0" borderId="32" xfId="0" applyNumberFormat="1" applyFont="1" applyBorder="1" applyAlignment="1">
      <alignment horizontal="center"/>
    </xf>
    <xf numFmtId="0" fontId="22" fillId="2" borderId="43" xfId="0" applyFont="1" applyFill="1" applyBorder="1" applyAlignment="1">
      <alignment horizontal="center"/>
    </xf>
    <xf numFmtId="0" fontId="22" fillId="6" borderId="32" xfId="0" applyFont="1" applyFill="1" applyBorder="1" applyAlignment="1">
      <alignment horizontal="center"/>
    </xf>
    <xf numFmtId="49" fontId="0" fillId="3" borderId="7" xfId="0" applyNumberFormat="1" applyFill="1" applyBorder="1" applyAlignment="1">
      <alignment horizontal="right"/>
    </xf>
    <xf numFmtId="0" fontId="0" fillId="3" borderId="18" xfId="0" applyFill="1" applyBorder="1"/>
    <xf numFmtId="0" fontId="0" fillId="3" borderId="0" xfId="0" applyFill="1"/>
    <xf numFmtId="0" fontId="0" fillId="3" borderId="45" xfId="0" applyFill="1" applyBorder="1"/>
    <xf numFmtId="1" fontId="0" fillId="2" borderId="0" xfId="0" applyNumberFormat="1" applyFill="1" applyAlignment="1">
      <alignment horizontal="center"/>
    </xf>
    <xf numFmtId="49" fontId="0" fillId="3" borderId="18" xfId="0" applyNumberFormat="1" applyFill="1" applyBorder="1" applyAlignment="1">
      <alignment horizontal="right"/>
    </xf>
    <xf numFmtId="0" fontId="0" fillId="3" borderId="46" xfId="0" applyFill="1" applyBorder="1"/>
    <xf numFmtId="0" fontId="0" fillId="3" borderId="40" xfId="0" applyFill="1" applyBorder="1"/>
    <xf numFmtId="0" fontId="0" fillId="3" borderId="41" xfId="0" applyFill="1" applyBorder="1"/>
    <xf numFmtId="0" fontId="0" fillId="3" borderId="42" xfId="0" applyFill="1" applyBorder="1"/>
    <xf numFmtId="0" fontId="0" fillId="3" borderId="35" xfId="0" applyFill="1" applyBorder="1"/>
    <xf numFmtId="0" fontId="0" fillId="3" borderId="36" xfId="0" applyFill="1" applyBorder="1"/>
    <xf numFmtId="0" fontId="9" fillId="3" borderId="35" xfId="0" applyFont="1" applyFill="1" applyBorder="1"/>
    <xf numFmtId="0" fontId="9" fillId="0" borderId="2" xfId="0" applyFont="1" applyBorder="1"/>
    <xf numFmtId="49" fontId="9" fillId="3" borderId="18" xfId="0" applyNumberFormat="1" applyFont="1" applyFill="1" applyBorder="1" applyAlignment="1">
      <alignment horizontal="right"/>
    </xf>
    <xf numFmtId="0" fontId="9" fillId="3" borderId="47" xfId="0" applyFont="1" applyFill="1" applyBorder="1"/>
    <xf numFmtId="0" fontId="9" fillId="3" borderId="0" xfId="0" applyFont="1" applyFill="1" applyAlignment="1">
      <alignment horizontal="right"/>
    </xf>
    <xf numFmtId="0" fontId="9" fillId="3" borderId="0" xfId="0" applyFont="1" applyFill="1"/>
    <xf numFmtId="0" fontId="9" fillId="3" borderId="34" xfId="0" applyFont="1" applyFill="1" applyBorder="1"/>
    <xf numFmtId="0" fontId="9" fillId="3" borderId="45" xfId="0" applyFont="1" applyFill="1" applyBorder="1"/>
    <xf numFmtId="0" fontId="9" fillId="2" borderId="33" xfId="0" applyFont="1" applyFill="1" applyBorder="1"/>
    <xf numFmtId="0" fontId="9" fillId="2" borderId="0" xfId="0" applyFont="1" applyFill="1"/>
    <xf numFmtId="0" fontId="9" fillId="2" borderId="0" xfId="0" applyFont="1" applyFill="1" applyAlignment="1">
      <alignment horizontal="center"/>
    </xf>
    <xf numFmtId="1" fontId="9" fillId="2" borderId="0" xfId="0" applyNumberFormat="1" applyFont="1" applyFill="1" applyAlignment="1">
      <alignment horizontal="center"/>
    </xf>
    <xf numFmtId="1" fontId="9" fillId="2" borderId="34" xfId="0" applyNumberFormat="1" applyFont="1" applyFill="1" applyBorder="1" applyAlignment="1">
      <alignment horizontal="center"/>
    </xf>
    <xf numFmtId="1" fontId="9" fillId="2" borderId="40" xfId="0" applyNumberFormat="1" applyFont="1" applyFill="1" applyBorder="1" applyAlignment="1">
      <alignment horizontal="center"/>
    </xf>
    <xf numFmtId="0" fontId="9" fillId="3" borderId="31" xfId="0" applyFont="1" applyFill="1" applyBorder="1" applyAlignment="1">
      <alignment vertical="center" wrapText="1"/>
    </xf>
    <xf numFmtId="0" fontId="0" fillId="3" borderId="28" xfId="0" applyFill="1" applyBorder="1" applyAlignment="1">
      <alignment vertical="center" wrapText="1"/>
    </xf>
    <xf numFmtId="0" fontId="15" fillId="3" borderId="40" xfId="0" applyFont="1" applyFill="1" applyBorder="1"/>
    <xf numFmtId="0" fontId="15" fillId="3" borderId="27" xfId="0" applyFont="1" applyFill="1" applyBorder="1" applyAlignment="1">
      <alignment vertical="center"/>
    </xf>
    <xf numFmtId="0" fontId="9" fillId="3" borderId="48" xfId="0" applyFont="1" applyFill="1" applyBorder="1" applyAlignment="1">
      <alignment vertical="center"/>
    </xf>
    <xf numFmtId="0" fontId="0" fillId="0" borderId="13" xfId="0" applyBorder="1"/>
    <xf numFmtId="49" fontId="0" fillId="3" borderId="0" xfId="0" applyNumberFormat="1" applyFill="1" applyAlignment="1">
      <alignment horizontal="right"/>
    </xf>
    <xf numFmtId="49" fontId="9" fillId="3" borderId="0" xfId="0" applyNumberFormat="1" applyFont="1" applyFill="1" applyAlignment="1">
      <alignment horizontal="right"/>
    </xf>
    <xf numFmtId="1" fontId="0" fillId="2" borderId="35" xfId="0" applyNumberFormat="1" applyFill="1" applyBorder="1" applyAlignment="1">
      <alignment horizontal="center"/>
    </xf>
    <xf numFmtId="1" fontId="0" fillId="2" borderId="36" xfId="0" applyNumberFormat="1" applyFill="1" applyBorder="1" applyAlignment="1">
      <alignment horizontal="center"/>
    </xf>
    <xf numFmtId="0" fontId="6" fillId="0" borderId="37" xfId="0" applyFont="1" applyBorder="1" applyAlignment="1">
      <alignment horizontal="center"/>
    </xf>
    <xf numFmtId="9" fontId="2" fillId="0" borderId="32" xfId="4" applyFill="1" applyBorder="1" applyAlignment="1" applyProtection="1">
      <alignment horizontal="center"/>
    </xf>
    <xf numFmtId="0" fontId="8" fillId="3" borderId="0" xfId="0" applyFont="1" applyFill="1" applyAlignment="1">
      <alignment vertical="top" wrapText="1"/>
    </xf>
    <xf numFmtId="49" fontId="14" fillId="3" borderId="40" xfId="0" applyNumberFormat="1" applyFont="1" applyFill="1" applyBorder="1" applyAlignment="1">
      <alignment horizontal="right"/>
    </xf>
    <xf numFmtId="0" fontId="14" fillId="3" borderId="40" xfId="0" applyFont="1" applyFill="1" applyBorder="1"/>
    <xf numFmtId="0" fontId="14" fillId="3" borderId="40" xfId="0" applyFont="1" applyFill="1" applyBorder="1" applyAlignment="1">
      <alignment horizontal="left"/>
    </xf>
    <xf numFmtId="0" fontId="21" fillId="2" borderId="37" xfId="0" applyFont="1" applyFill="1" applyBorder="1" applyAlignment="1">
      <alignment horizontal="center" wrapText="1"/>
    </xf>
    <xf numFmtId="0" fontId="21" fillId="2" borderId="31" xfId="0" applyFont="1" applyFill="1" applyBorder="1" applyAlignment="1">
      <alignment horizontal="center" wrapText="1"/>
    </xf>
    <xf numFmtId="0" fontId="6" fillId="2" borderId="31" xfId="0" applyFont="1" applyFill="1" applyBorder="1" applyAlignment="1">
      <alignment horizontal="center"/>
    </xf>
    <xf numFmtId="0" fontId="6" fillId="2" borderId="38" xfId="0" applyFont="1" applyFill="1" applyBorder="1" applyAlignment="1">
      <alignment horizontal="center"/>
    </xf>
    <xf numFmtId="9" fontId="15" fillId="3" borderId="40" xfId="4" applyFont="1" applyFill="1" applyBorder="1" applyAlignment="1" applyProtection="1">
      <alignment horizontal="center"/>
    </xf>
    <xf numFmtId="0" fontId="0" fillId="3" borderId="39" xfId="0" applyFill="1" applyBorder="1"/>
    <xf numFmtId="0" fontId="9" fillId="3" borderId="39" xfId="0" applyFont="1" applyFill="1" applyBorder="1"/>
    <xf numFmtId="0" fontId="8" fillId="3" borderId="5" xfId="0" applyFont="1" applyFill="1" applyBorder="1"/>
    <xf numFmtId="0" fontId="13" fillId="3" borderId="0" xfId="0" applyFont="1" applyFill="1"/>
    <xf numFmtId="165" fontId="3" fillId="3" borderId="0" xfId="0" applyNumberFormat="1" applyFont="1" applyFill="1"/>
    <xf numFmtId="167" fontId="3" fillId="3" borderId="0" xfId="0" applyNumberFormat="1" applyFont="1" applyFill="1"/>
    <xf numFmtId="0" fontId="15" fillId="2" borderId="0" xfId="0" applyFont="1" applyFill="1" applyAlignment="1">
      <alignment horizontal="right"/>
    </xf>
    <xf numFmtId="0" fontId="15" fillId="3" borderId="0" xfId="0" applyFont="1" applyFill="1" applyAlignment="1">
      <alignment horizontal="right" vertical="top" wrapText="1"/>
    </xf>
    <xf numFmtId="0" fontId="6" fillId="3" borderId="32" xfId="0" applyFont="1" applyFill="1" applyBorder="1" applyAlignment="1" applyProtection="1">
      <alignment horizontal="center" vertical="center"/>
      <protection locked="0"/>
    </xf>
    <xf numFmtId="0" fontId="8" fillId="3" borderId="13" xfId="0" applyFont="1" applyFill="1" applyBorder="1"/>
    <xf numFmtId="0" fontId="8" fillId="3" borderId="20" xfId="0" applyFont="1" applyFill="1" applyBorder="1"/>
    <xf numFmtId="0" fontId="8" fillId="3" borderId="45" xfId="0" applyFont="1" applyFill="1" applyBorder="1"/>
    <xf numFmtId="0" fontId="8" fillId="3" borderId="49" xfId="0" applyFont="1" applyFill="1" applyBorder="1"/>
    <xf numFmtId="0" fontId="8" fillId="3" borderId="7" xfId="0" applyFont="1" applyFill="1" applyBorder="1"/>
    <xf numFmtId="0" fontId="13" fillId="3" borderId="2" xfId="0" applyFont="1" applyFill="1" applyBorder="1"/>
    <xf numFmtId="49" fontId="9" fillId="3" borderId="2" xfId="0" applyNumberFormat="1" applyFont="1" applyFill="1" applyBorder="1" applyAlignment="1">
      <alignment horizontal="right" vertical="top"/>
    </xf>
    <xf numFmtId="0" fontId="9" fillId="3" borderId="4" xfId="0" applyFont="1" applyFill="1" applyBorder="1"/>
    <xf numFmtId="0" fontId="0" fillId="3" borderId="5" xfId="0" applyFill="1" applyBorder="1"/>
    <xf numFmtId="0" fontId="0" fillId="3" borderId="4" xfId="0" applyFill="1" applyBorder="1"/>
    <xf numFmtId="49" fontId="0" fillId="3" borderId="2" xfId="0" applyNumberFormat="1" applyFill="1" applyBorder="1" applyAlignment="1">
      <alignment horizontal="right"/>
    </xf>
    <xf numFmtId="49" fontId="0" fillId="3" borderId="10" xfId="0" applyNumberFormat="1" applyFill="1" applyBorder="1" applyAlignment="1">
      <alignment horizontal="right"/>
    </xf>
    <xf numFmtId="0" fontId="9" fillId="3" borderId="0" xfId="0" applyFont="1" applyFill="1" applyAlignment="1">
      <alignment vertical="top" wrapText="1"/>
    </xf>
    <xf numFmtId="0" fontId="0" fillId="0" borderId="18" xfId="0" applyBorder="1"/>
    <xf numFmtId="0" fontId="0" fillId="3" borderId="21" xfId="0" applyFill="1" applyBorder="1"/>
    <xf numFmtId="0" fontId="22" fillId="2" borderId="37" xfId="0" applyFont="1" applyFill="1" applyBorder="1" applyAlignment="1">
      <alignment horizontal="center"/>
    </xf>
    <xf numFmtId="1" fontId="0" fillId="2" borderId="31" xfId="0" applyNumberFormat="1" applyFill="1" applyBorder="1" applyAlignment="1">
      <alignment horizontal="center"/>
    </xf>
    <xf numFmtId="1" fontId="0" fillId="2" borderId="38" xfId="0" applyNumberFormat="1" applyFill="1" applyBorder="1" applyAlignment="1">
      <alignment horizontal="center"/>
    </xf>
    <xf numFmtId="0" fontId="9" fillId="0" borderId="0" xfId="0" applyFont="1"/>
    <xf numFmtId="49" fontId="0" fillId="3" borderId="35" xfId="0" applyNumberFormat="1" applyFill="1" applyBorder="1" applyAlignment="1">
      <alignment horizontal="right"/>
    </xf>
    <xf numFmtId="0" fontId="0" fillId="3" borderId="50" xfId="0" applyFill="1" applyBorder="1"/>
    <xf numFmtId="0" fontId="0" fillId="3" borderId="10" xfId="0" applyFill="1" applyBorder="1"/>
    <xf numFmtId="49" fontId="0" fillId="3" borderId="11" xfId="0" applyNumberFormat="1" applyFill="1" applyBorder="1" applyAlignment="1">
      <alignment horizontal="right"/>
    </xf>
    <xf numFmtId="0" fontId="0" fillId="3" borderId="44" xfId="0" applyFill="1" applyBorder="1"/>
    <xf numFmtId="0" fontId="0" fillId="3" borderId="51" xfId="0" applyFill="1" applyBorder="1"/>
    <xf numFmtId="0" fontId="0" fillId="0" borderId="6" xfId="0" applyBorder="1"/>
    <xf numFmtId="0" fontId="7" fillId="0" borderId="6" xfId="0" applyFont="1" applyBorder="1"/>
    <xf numFmtId="0" fontId="9" fillId="3" borderId="21" xfId="0" applyFont="1" applyFill="1" applyBorder="1"/>
    <xf numFmtId="0" fontId="0" fillId="3" borderId="53" xfId="0" applyFill="1" applyBorder="1"/>
    <xf numFmtId="49" fontId="0" fillId="2" borderId="0" xfId="0" applyNumberFormat="1" applyFill="1" applyAlignment="1">
      <alignment horizontal="right"/>
    </xf>
    <xf numFmtId="49" fontId="2" fillId="2" borderId="0" xfId="0" applyNumberFormat="1" applyFont="1" applyFill="1" applyAlignment="1">
      <alignment horizontal="right"/>
    </xf>
    <xf numFmtId="0" fontId="2" fillId="2" borderId="0" xfId="0" applyFont="1" applyFill="1"/>
    <xf numFmtId="0" fontId="6" fillId="2" borderId="0" xfId="0" applyFont="1" applyFill="1" applyAlignment="1">
      <alignment horizontal="center"/>
    </xf>
    <xf numFmtId="9" fontId="2" fillId="2" borderId="0" xfId="4" applyFill="1" applyBorder="1" applyAlignment="1" applyProtection="1">
      <alignment horizontal="center"/>
    </xf>
    <xf numFmtId="167" fontId="15" fillId="2" borderId="0" xfId="0" applyNumberFormat="1" applyFont="1" applyFill="1"/>
    <xf numFmtId="0" fontId="15" fillId="3" borderId="31" xfId="0" applyFont="1" applyFill="1" applyBorder="1" applyAlignment="1">
      <alignment horizontal="right" vertical="center" wrapText="1"/>
    </xf>
    <xf numFmtId="0" fontId="27" fillId="3" borderId="31" xfId="0" applyFont="1" applyFill="1" applyBorder="1" applyAlignment="1">
      <alignment vertical="center"/>
    </xf>
    <xf numFmtId="0" fontId="0" fillId="3" borderId="26" xfId="0" applyFill="1" applyBorder="1" applyAlignment="1">
      <alignment vertical="center" wrapText="1"/>
    </xf>
    <xf numFmtId="0" fontId="15" fillId="3" borderId="27" xfId="0" applyFont="1" applyFill="1" applyBorder="1" applyAlignment="1">
      <alignment horizontal="right" vertical="center" wrapText="1"/>
    </xf>
    <xf numFmtId="0" fontId="27" fillId="3" borderId="31" xfId="0" applyFont="1" applyFill="1" applyBorder="1" applyAlignment="1">
      <alignment vertical="center" wrapText="1"/>
    </xf>
    <xf numFmtId="0" fontId="27" fillId="3" borderId="31" xfId="0" applyFont="1" applyFill="1" applyBorder="1"/>
    <xf numFmtId="167" fontId="15" fillId="3" borderId="0" xfId="0" applyNumberFormat="1" applyFont="1" applyFill="1"/>
    <xf numFmtId="0" fontId="15" fillId="3" borderId="38" xfId="0" applyFont="1" applyFill="1" applyBorder="1" applyAlignment="1" applyProtection="1">
      <alignment horizontal="center" vertical="center"/>
      <protection locked="0"/>
    </xf>
    <xf numFmtId="0" fontId="15" fillId="0" borderId="32" xfId="0" applyFont="1" applyBorder="1" applyAlignment="1">
      <alignment horizontal="center" vertical="center"/>
    </xf>
    <xf numFmtId="49" fontId="0" fillId="0" borderId="7" xfId="0" applyNumberFormat="1" applyBorder="1" applyAlignment="1" applyProtection="1">
      <alignment horizontal="right"/>
      <protection locked="0"/>
    </xf>
    <xf numFmtId="0" fontId="0" fillId="0" borderId="7" xfId="0" applyBorder="1" applyProtection="1">
      <protection locked="0"/>
    </xf>
    <xf numFmtId="0" fontId="0" fillId="0" borderId="18" xfId="0" applyBorder="1" applyProtection="1">
      <protection locked="0"/>
    </xf>
    <xf numFmtId="0" fontId="0" fillId="0" borderId="24" xfId="0" applyBorder="1"/>
    <xf numFmtId="0" fontId="3" fillId="0" borderId="5" xfId="0" applyFont="1" applyBorder="1" applyAlignment="1">
      <alignment horizontal="right"/>
    </xf>
    <xf numFmtId="0" fontId="6" fillId="3" borderId="43" xfId="0" applyFont="1" applyFill="1" applyBorder="1"/>
    <xf numFmtId="0" fontId="6" fillId="3" borderId="40" xfId="0" applyFont="1" applyFill="1" applyBorder="1"/>
    <xf numFmtId="0" fontId="0" fillId="3" borderId="69" xfId="0" applyFill="1" applyBorder="1"/>
    <xf numFmtId="0" fontId="2" fillId="3" borderId="0" xfId="0" applyFont="1" applyFill="1"/>
    <xf numFmtId="0" fontId="2" fillId="0" borderId="4" xfId="0" applyFont="1" applyBorder="1" applyAlignment="1">
      <alignment horizontal="right" vertical="top"/>
    </xf>
    <xf numFmtId="0" fontId="2" fillId="3" borderId="0" xfId="0" applyFont="1" applyFill="1" applyAlignment="1">
      <alignment horizontal="right"/>
    </xf>
    <xf numFmtId="0" fontId="9" fillId="3" borderId="69" xfId="0" applyFont="1" applyFill="1" applyBorder="1"/>
    <xf numFmtId="0" fontId="29" fillId="0" borderId="32" xfId="0" applyFont="1" applyBorder="1" applyAlignment="1">
      <alignment horizontal="center" vertical="center"/>
    </xf>
    <xf numFmtId="0" fontId="0" fillId="3" borderId="75" xfId="0" applyFill="1" applyBorder="1"/>
    <xf numFmtId="0" fontId="0" fillId="3" borderId="76" xfId="0" applyFill="1" applyBorder="1"/>
    <xf numFmtId="0" fontId="0" fillId="3" borderId="77" xfId="0" applyFill="1" applyBorder="1"/>
    <xf numFmtId="0" fontId="2" fillId="3" borderId="78" xfId="0" applyFont="1" applyFill="1" applyBorder="1"/>
    <xf numFmtId="0" fontId="14" fillId="5" borderId="79" xfId="0" applyFont="1" applyFill="1" applyBorder="1"/>
    <xf numFmtId="0" fontId="14" fillId="5" borderId="73" xfId="0" applyFont="1" applyFill="1" applyBorder="1"/>
    <xf numFmtId="0" fontId="2" fillId="5" borderId="73" xfId="0" applyFont="1" applyFill="1" applyBorder="1"/>
    <xf numFmtId="0" fontId="2" fillId="5" borderId="80" xfId="0" applyFont="1" applyFill="1" applyBorder="1"/>
    <xf numFmtId="0" fontId="2" fillId="3" borderId="81" xfId="0" applyFont="1" applyFill="1" applyBorder="1"/>
    <xf numFmtId="0" fontId="2" fillId="0" borderId="0" xfId="0" applyFont="1"/>
    <xf numFmtId="0" fontId="9" fillId="3" borderId="78" xfId="0" applyFont="1" applyFill="1" applyBorder="1"/>
    <xf numFmtId="0" fontId="9" fillId="3" borderId="81" xfId="0" applyFont="1" applyFill="1" applyBorder="1"/>
    <xf numFmtId="0" fontId="23" fillId="3" borderId="78" xfId="0" applyFont="1" applyFill="1" applyBorder="1"/>
    <xf numFmtId="0" fontId="23" fillId="3" borderId="81" xfId="0" applyFont="1" applyFill="1" applyBorder="1"/>
    <xf numFmtId="0" fontId="23" fillId="2" borderId="0" xfId="0" applyFont="1" applyFill="1"/>
    <xf numFmtId="0" fontId="23" fillId="3" borderId="0" xfId="0" applyFont="1" applyFill="1"/>
    <xf numFmtId="0" fontId="30" fillId="5" borderId="82" xfId="0" applyFont="1" applyFill="1" applyBorder="1" applyAlignment="1">
      <alignment wrapText="1"/>
    </xf>
    <xf numFmtId="0" fontId="30" fillId="5" borderId="82" xfId="0" applyFont="1" applyFill="1" applyBorder="1" applyAlignment="1">
      <alignment horizontal="center" wrapText="1"/>
    </xf>
    <xf numFmtId="0" fontId="30" fillId="5" borderId="32" xfId="0" applyFont="1" applyFill="1" applyBorder="1" applyAlignment="1">
      <alignment horizontal="center" wrapText="1"/>
    </xf>
    <xf numFmtId="0" fontId="30" fillId="5" borderId="32" xfId="0" applyFont="1" applyFill="1" applyBorder="1" applyAlignment="1">
      <alignment wrapText="1"/>
    </xf>
    <xf numFmtId="0" fontId="0" fillId="3" borderId="78" xfId="0" applyFill="1" applyBorder="1"/>
    <xf numFmtId="0" fontId="0" fillId="3" borderId="81" xfId="0" applyFill="1" applyBorder="1"/>
    <xf numFmtId="0" fontId="0" fillId="3" borderId="83" xfId="0" applyFill="1" applyBorder="1"/>
    <xf numFmtId="0" fontId="0" fillId="3" borderId="84" xfId="0" applyFill="1" applyBorder="1"/>
    <xf numFmtId="0" fontId="0" fillId="3" borderId="85" xfId="0" applyFill="1" applyBorder="1"/>
    <xf numFmtId="0" fontId="6" fillId="3" borderId="37" xfId="0" applyFont="1" applyFill="1" applyBorder="1" applyAlignment="1">
      <alignment horizontal="centerContinuous"/>
    </xf>
    <xf numFmtId="0" fontId="6" fillId="3" borderId="31" xfId="0" applyFont="1" applyFill="1" applyBorder="1" applyAlignment="1">
      <alignment horizontal="centerContinuous"/>
    </xf>
    <xf numFmtId="0" fontId="6" fillId="3" borderId="38" xfId="0" applyFont="1" applyFill="1" applyBorder="1" applyAlignment="1">
      <alignment horizontal="centerContinuous"/>
    </xf>
    <xf numFmtId="0" fontId="21" fillId="2" borderId="42" xfId="0" applyFont="1" applyFill="1" applyBorder="1" applyAlignment="1">
      <alignment horizontal="center" wrapText="1"/>
    </xf>
    <xf numFmtId="0" fontId="9" fillId="2" borderId="86" xfId="0" applyFont="1" applyFill="1" applyBorder="1"/>
    <xf numFmtId="0" fontId="8" fillId="0" borderId="21" xfId="0" applyFont="1" applyBorder="1"/>
    <xf numFmtId="0" fontId="15" fillId="3" borderId="32" xfId="0" applyFont="1" applyFill="1" applyBorder="1" applyAlignment="1" applyProtection="1">
      <alignment horizontal="center" vertical="center"/>
      <protection locked="0"/>
    </xf>
    <xf numFmtId="0" fontId="0" fillId="0" borderId="2" xfId="0" applyBorder="1" applyAlignment="1">
      <alignment horizontal="left"/>
    </xf>
    <xf numFmtId="0" fontId="3" fillId="3" borderId="40" xfId="0" applyFont="1" applyFill="1" applyBorder="1" applyAlignment="1">
      <alignment vertical="center" wrapText="1"/>
    </xf>
    <xf numFmtId="0" fontId="3" fillId="3" borderId="87" xfId="0" applyFont="1" applyFill="1" applyBorder="1" applyAlignment="1">
      <alignment vertical="center" wrapText="1"/>
    </xf>
    <xf numFmtId="0" fontId="3" fillId="3" borderId="88" xfId="0" applyFont="1" applyFill="1" applyBorder="1" applyAlignment="1">
      <alignment wrapText="1"/>
    </xf>
    <xf numFmtId="0" fontId="3" fillId="3" borderId="40" xfId="0" applyFont="1" applyFill="1" applyBorder="1" applyAlignment="1">
      <alignment wrapText="1"/>
    </xf>
    <xf numFmtId="0" fontId="3" fillId="3" borderId="56" xfId="0" applyFont="1" applyFill="1" applyBorder="1" applyAlignment="1">
      <alignment vertical="center" wrapText="1"/>
    </xf>
    <xf numFmtId="0" fontId="3" fillId="3" borderId="0" xfId="0" applyFont="1" applyFill="1" applyAlignment="1">
      <alignment vertical="center" wrapText="1"/>
    </xf>
    <xf numFmtId="0" fontId="3" fillId="3" borderId="88" xfId="0" applyFont="1" applyFill="1" applyBorder="1" applyAlignment="1">
      <alignment vertical="center" wrapText="1"/>
    </xf>
    <xf numFmtId="0" fontId="3" fillId="3" borderId="41" xfId="0" applyFont="1" applyFill="1" applyBorder="1" applyAlignment="1">
      <alignment wrapText="1"/>
    </xf>
    <xf numFmtId="0" fontId="3" fillId="3" borderId="0" xfId="0" applyFont="1" applyFill="1" applyAlignment="1">
      <alignment wrapText="1"/>
    </xf>
    <xf numFmtId="0" fontId="3" fillId="3" borderId="34" xfId="0" applyFont="1" applyFill="1" applyBorder="1" applyAlignment="1">
      <alignment wrapText="1"/>
    </xf>
    <xf numFmtId="0" fontId="3" fillId="3" borderId="5" xfId="0" applyFont="1" applyFill="1" applyBorder="1" applyAlignment="1">
      <alignment horizontal="right"/>
    </xf>
    <xf numFmtId="0" fontId="3" fillId="3" borderId="87" xfId="0" applyFont="1" applyFill="1" applyBorder="1" applyAlignment="1">
      <alignment wrapText="1"/>
    </xf>
    <xf numFmtId="0" fontId="33" fillId="3" borderId="0" xfId="0" applyFont="1" applyFill="1"/>
    <xf numFmtId="0" fontId="34" fillId="3" borderId="0" xfId="0" applyFont="1" applyFill="1"/>
    <xf numFmtId="0" fontId="37" fillId="0" borderId="32" xfId="0" applyFont="1" applyBorder="1" applyAlignment="1">
      <alignment horizontal="center" vertical="center"/>
    </xf>
    <xf numFmtId="0" fontId="0" fillId="3" borderId="17" xfId="0" applyFill="1" applyBorder="1"/>
    <xf numFmtId="0" fontId="0" fillId="3" borderId="34" xfId="0" applyFill="1" applyBorder="1"/>
    <xf numFmtId="0" fontId="8" fillId="0" borderId="19" xfId="0" applyFont="1" applyBorder="1"/>
    <xf numFmtId="0" fontId="8" fillId="3" borderId="34" xfId="0" applyFont="1" applyFill="1" applyBorder="1"/>
    <xf numFmtId="0" fontId="0" fillId="2" borderId="1" xfId="0" applyFill="1" applyBorder="1"/>
    <xf numFmtId="0" fontId="0" fillId="3" borderId="22" xfId="0" applyFill="1" applyBorder="1"/>
    <xf numFmtId="0" fontId="0" fillId="3" borderId="23" xfId="0" applyFill="1" applyBorder="1"/>
    <xf numFmtId="0" fontId="0" fillId="3" borderId="24" xfId="0" applyFill="1" applyBorder="1"/>
    <xf numFmtId="0" fontId="0" fillId="3" borderId="25" xfId="0" applyFill="1" applyBorder="1"/>
    <xf numFmtId="0" fontId="0" fillId="3" borderId="3" xfId="0" applyFill="1" applyBorder="1"/>
    <xf numFmtId="0" fontId="0" fillId="3" borderId="2" xfId="0" applyFill="1" applyBorder="1"/>
    <xf numFmtId="0" fontId="0" fillId="3" borderId="8" xfId="0" applyFill="1" applyBorder="1"/>
    <xf numFmtId="0" fontId="0" fillId="3" borderId="19" xfId="0" applyFill="1" applyBorder="1"/>
    <xf numFmtId="0" fontId="0" fillId="3" borderId="16" xfId="0" applyFill="1" applyBorder="1"/>
    <xf numFmtId="0" fontId="0" fillId="3" borderId="9" xfId="0" applyFill="1" applyBorder="1"/>
    <xf numFmtId="0" fontId="0" fillId="3" borderId="11" xfId="0" applyFill="1" applyBorder="1"/>
    <xf numFmtId="0" fontId="0" fillId="0" borderId="54" xfId="0" applyBorder="1"/>
    <xf numFmtId="0" fontId="0" fillId="0" borderId="17" xfId="0" applyBorder="1"/>
    <xf numFmtId="0" fontId="0" fillId="0" borderId="14" xfId="0" applyBorder="1"/>
    <xf numFmtId="0" fontId="0" fillId="0" borderId="3" xfId="0" applyBorder="1"/>
    <xf numFmtId="0" fontId="0" fillId="0" borderId="15" xfId="0" applyBorder="1"/>
    <xf numFmtId="0" fontId="0" fillId="0" borderId="67" xfId="0" applyBorder="1"/>
    <xf numFmtId="0" fontId="0" fillId="0" borderId="9" xfId="0" applyBorder="1"/>
    <xf numFmtId="0" fontId="0" fillId="0" borderId="10" xfId="0" applyBorder="1"/>
    <xf numFmtId="0" fontId="0" fillId="0" borderId="12" xfId="0" applyBorder="1"/>
    <xf numFmtId="0" fontId="0" fillId="0" borderId="16" xfId="0" applyBorder="1"/>
    <xf numFmtId="0" fontId="0" fillId="0" borderId="11" xfId="0" applyBorder="1"/>
    <xf numFmtId="0" fontId="0" fillId="0" borderId="55" xfId="0" applyBorder="1"/>
    <xf numFmtId="0" fontId="3" fillId="3" borderId="35" xfId="0" applyFont="1" applyFill="1" applyBorder="1"/>
    <xf numFmtId="49" fontId="3" fillId="3" borderId="2" xfId="0" applyNumberFormat="1" applyFont="1" applyFill="1" applyBorder="1" applyAlignment="1">
      <alignment horizontal="right" vertical="top"/>
    </xf>
    <xf numFmtId="0" fontId="3" fillId="3" borderId="0" xfId="0" applyFont="1" applyFill="1" applyAlignment="1">
      <alignment vertical="top" wrapText="1"/>
    </xf>
    <xf numFmtId="0" fontId="3" fillId="3" borderId="39" xfId="0" applyFont="1" applyFill="1" applyBorder="1"/>
    <xf numFmtId="49" fontId="3" fillId="0" borderId="2" xfId="0" applyNumberFormat="1" applyFont="1" applyBorder="1" applyAlignment="1">
      <alignment horizontal="right" vertical="top"/>
    </xf>
    <xf numFmtId="0" fontId="48" fillId="3" borderId="0" xfId="0" applyFont="1" applyFill="1"/>
    <xf numFmtId="0" fontId="47" fillId="3" borderId="0" xfId="0" applyFont="1" applyFill="1"/>
    <xf numFmtId="0" fontId="15" fillId="2" borderId="37" xfId="0" applyFont="1" applyFill="1" applyBorder="1" applyAlignment="1">
      <alignment horizontal="left"/>
    </xf>
    <xf numFmtId="0" fontId="15" fillId="2" borderId="31" xfId="0" applyFont="1" applyFill="1" applyBorder="1" applyAlignment="1">
      <alignment horizontal="left"/>
    </xf>
    <xf numFmtId="0" fontId="53" fillId="0" borderId="120" xfId="5" applyFont="1" applyBorder="1" applyAlignment="1">
      <alignment vertical="center" wrapText="1"/>
    </xf>
    <xf numFmtId="0" fontId="53" fillId="0" borderId="71" xfId="5" applyFont="1" applyBorder="1" applyAlignment="1">
      <alignment vertical="center" wrapText="1"/>
    </xf>
    <xf numFmtId="0" fontId="53" fillId="0" borderId="121" xfId="5" applyFont="1" applyBorder="1" applyAlignment="1">
      <alignment vertical="center" wrapText="1"/>
    </xf>
    <xf numFmtId="0" fontId="54" fillId="0" borderId="120" xfId="5" applyFont="1" applyBorder="1" applyAlignment="1">
      <alignment vertical="center" wrapText="1"/>
    </xf>
    <xf numFmtId="0" fontId="54" fillId="0" borderId="122" xfId="5" applyFont="1" applyBorder="1" applyAlignment="1">
      <alignment vertical="center" wrapText="1"/>
    </xf>
    <xf numFmtId="0" fontId="62" fillId="0" borderId="77" xfId="5" applyFont="1" applyBorder="1" applyAlignment="1">
      <alignment horizontal="center" vertical="center" wrapText="1"/>
    </xf>
    <xf numFmtId="0" fontId="63" fillId="0" borderId="77" xfId="5" applyFont="1" applyBorder="1" applyAlignment="1">
      <alignment horizontal="center" vertical="center" wrapText="1"/>
    </xf>
    <xf numFmtId="0" fontId="63" fillId="0" borderId="121" xfId="5" applyFont="1" applyBorder="1" applyAlignment="1">
      <alignment horizontal="center" vertical="center" wrapText="1"/>
    </xf>
    <xf numFmtId="0" fontId="14" fillId="5" borderId="80" xfId="0" applyFont="1" applyFill="1" applyBorder="1"/>
    <xf numFmtId="49" fontId="0" fillId="3" borderId="123" xfId="0" applyNumberFormat="1" applyFill="1" applyBorder="1" applyAlignment="1">
      <alignment horizontal="right"/>
    </xf>
    <xf numFmtId="0" fontId="49" fillId="2" borderId="0" xfId="0" applyFont="1" applyFill="1"/>
    <xf numFmtId="9" fontId="49" fillId="2" borderId="0" xfId="4" applyFont="1" applyFill="1" applyBorder="1"/>
    <xf numFmtId="9" fontId="64" fillId="2" borderId="0" xfId="0" applyNumberFormat="1" applyFont="1" applyFill="1" applyAlignment="1">
      <alignment horizontal="center"/>
    </xf>
    <xf numFmtId="0" fontId="64" fillId="2" borderId="0" xfId="0" applyFont="1" applyFill="1"/>
    <xf numFmtId="0" fontId="0" fillId="12" borderId="0" xfId="0" applyFill="1"/>
    <xf numFmtId="0" fontId="7" fillId="0" borderId="5" xfId="0" applyFont="1" applyBorder="1"/>
    <xf numFmtId="0" fontId="9" fillId="0" borderId="5" xfId="0" applyFont="1" applyBorder="1"/>
    <xf numFmtId="0" fontId="8" fillId="12" borderId="0" xfId="0" applyFont="1" applyFill="1"/>
    <xf numFmtId="0" fontId="7" fillId="12" borderId="0" xfId="0" applyFont="1" applyFill="1"/>
    <xf numFmtId="0" fontId="9" fillId="12" borderId="0" xfId="0" applyFont="1" applyFill="1"/>
    <xf numFmtId="0" fontId="4" fillId="3" borderId="2" xfId="0" applyFont="1" applyFill="1" applyBorder="1" applyAlignment="1">
      <alignment horizontal="center"/>
    </xf>
    <xf numFmtId="0" fontId="4" fillId="3" borderId="0" xfId="0" applyFont="1" applyFill="1" applyAlignment="1">
      <alignment vertical="center" wrapText="1"/>
    </xf>
    <xf numFmtId="0" fontId="4" fillId="3" borderId="69" xfId="0" applyFont="1" applyFill="1" applyBorder="1" applyAlignment="1">
      <alignment vertical="center" wrapText="1"/>
    </xf>
    <xf numFmtId="0" fontId="4" fillId="3" borderId="18" xfId="0" applyFont="1" applyFill="1" applyBorder="1" applyAlignment="1">
      <alignment wrapText="1"/>
    </xf>
    <xf numFmtId="0" fontId="4" fillId="3" borderId="45" xfId="0" applyFont="1" applyFill="1" applyBorder="1" applyAlignment="1">
      <alignment wrapText="1"/>
    </xf>
    <xf numFmtId="0" fontId="4" fillId="0" borderId="2" xfId="0" applyFont="1" applyBorder="1"/>
    <xf numFmtId="0" fontId="4" fillId="0" borderId="2" xfId="0" applyFont="1" applyBorder="1" applyAlignment="1">
      <alignment horizontal="center"/>
    </xf>
    <xf numFmtId="0" fontId="4" fillId="0" borderId="4" xfId="0" applyFont="1" applyBorder="1"/>
    <xf numFmtId="0" fontId="4" fillId="3" borderId="3" xfId="0" applyFont="1" applyFill="1" applyBorder="1"/>
    <xf numFmtId="0" fontId="4" fillId="3" borderId="56" xfId="0" applyFont="1" applyFill="1" applyBorder="1" applyAlignment="1">
      <alignment vertical="center" wrapText="1"/>
    </xf>
    <xf numFmtId="0" fontId="4" fillId="3" borderId="2" xfId="0" applyFont="1" applyFill="1" applyBorder="1"/>
    <xf numFmtId="0" fontId="4" fillId="3" borderId="56" xfId="0" applyFont="1" applyFill="1" applyBorder="1" applyAlignment="1">
      <alignment wrapText="1"/>
    </xf>
    <xf numFmtId="0" fontId="4" fillId="3" borderId="0" xfId="0" applyFont="1" applyFill="1" applyAlignment="1">
      <alignment wrapText="1"/>
    </xf>
    <xf numFmtId="0" fontId="67" fillId="3" borderId="0" xfId="0" applyFont="1" applyFill="1"/>
    <xf numFmtId="0" fontId="66" fillId="3" borderId="0" xfId="0" applyFont="1" applyFill="1"/>
    <xf numFmtId="0" fontId="2" fillId="3" borderId="2" xfId="0" applyFont="1" applyFill="1" applyBorder="1"/>
    <xf numFmtId="0" fontId="3" fillId="2" borderId="0" xfId="0" applyFont="1" applyFill="1" applyAlignment="1">
      <alignment horizontal="center"/>
    </xf>
    <xf numFmtId="0" fontId="3" fillId="2" borderId="0" xfId="0" applyFont="1" applyFill="1"/>
    <xf numFmtId="1" fontId="3" fillId="2" borderId="0" xfId="0" applyNumberFormat="1" applyFont="1" applyFill="1" applyAlignment="1">
      <alignment horizontal="center"/>
    </xf>
    <xf numFmtId="0" fontId="2" fillId="3" borderId="35" xfId="0" applyFont="1" applyFill="1" applyBorder="1"/>
    <xf numFmtId="0" fontId="3" fillId="2" borderId="33" xfId="0" applyFont="1" applyFill="1" applyBorder="1"/>
    <xf numFmtId="0" fontId="2" fillId="3" borderId="8" xfId="0" applyFont="1" applyFill="1" applyBorder="1"/>
    <xf numFmtId="1" fontId="3" fillId="2" borderId="34" xfId="0" applyNumberFormat="1" applyFont="1" applyFill="1" applyBorder="1" applyAlignment="1">
      <alignment horizontal="center"/>
    </xf>
    <xf numFmtId="0" fontId="3" fillId="3" borderId="45" xfId="0" applyFont="1" applyFill="1" applyBorder="1"/>
    <xf numFmtId="49" fontId="3" fillId="3" borderId="18" xfId="0" applyNumberFormat="1" applyFont="1" applyFill="1" applyBorder="1" applyAlignment="1">
      <alignment horizontal="right"/>
    </xf>
    <xf numFmtId="0" fontId="3" fillId="3" borderId="69" xfId="0" applyFont="1" applyFill="1" applyBorder="1"/>
    <xf numFmtId="49" fontId="3" fillId="3" borderId="0" xfId="0" applyNumberFormat="1" applyFont="1" applyFill="1" applyAlignment="1">
      <alignment horizontal="right"/>
    </xf>
    <xf numFmtId="1" fontId="3" fillId="2" borderId="40" xfId="0" applyNumberFormat="1" applyFont="1" applyFill="1" applyBorder="1" applyAlignment="1">
      <alignment horizontal="center"/>
    </xf>
    <xf numFmtId="0" fontId="2" fillId="3" borderId="7" xfId="0" applyFont="1" applyFill="1" applyBorder="1"/>
    <xf numFmtId="0" fontId="2" fillId="3" borderId="20" xfId="0" applyFont="1" applyFill="1" applyBorder="1"/>
    <xf numFmtId="0" fontId="2" fillId="3" borderId="45" xfId="0" applyFont="1" applyFill="1" applyBorder="1"/>
    <xf numFmtId="0" fontId="2" fillId="3" borderId="49" xfId="0" applyFont="1" applyFill="1" applyBorder="1"/>
    <xf numFmtId="0" fontId="2" fillId="3" borderId="13" xfId="0" applyFont="1" applyFill="1" applyBorder="1"/>
    <xf numFmtId="0" fontId="2" fillId="3" borderId="19" xfId="0" applyFont="1" applyFill="1" applyBorder="1"/>
    <xf numFmtId="0" fontId="3" fillId="2" borderId="86" xfId="0" applyFont="1" applyFill="1" applyBorder="1"/>
    <xf numFmtId="0" fontId="3" fillId="3" borderId="31" xfId="0" applyFont="1" applyFill="1" applyBorder="1" applyAlignment="1">
      <alignment vertical="center" wrapText="1"/>
    </xf>
    <xf numFmtId="0" fontId="3" fillId="3" borderId="48" xfId="0" applyFont="1" applyFill="1" applyBorder="1" applyAlignment="1">
      <alignment vertical="center"/>
    </xf>
    <xf numFmtId="0" fontId="2" fillId="3" borderId="5" xfId="0" applyFont="1" applyFill="1" applyBorder="1"/>
    <xf numFmtId="0" fontId="2" fillId="0" borderId="2" xfId="0" applyFont="1" applyBorder="1"/>
    <xf numFmtId="9" fontId="2" fillId="3" borderId="32" xfId="4" applyFont="1" applyFill="1" applyBorder="1" applyAlignment="1" applyProtection="1">
      <alignment horizontal="center"/>
    </xf>
    <xf numFmtId="1" fontId="2" fillId="3" borderId="32" xfId="0" applyNumberFormat="1" applyFont="1" applyFill="1" applyBorder="1" applyAlignment="1">
      <alignment horizontal="center"/>
    </xf>
    <xf numFmtId="0" fontId="2" fillId="3" borderId="33" xfId="0" applyFont="1" applyFill="1" applyBorder="1"/>
    <xf numFmtId="0" fontId="2" fillId="2" borderId="33" xfId="0" applyFont="1" applyFill="1" applyBorder="1"/>
    <xf numFmtId="0" fontId="2" fillId="0" borderId="4" xfId="0" applyFont="1" applyBorder="1"/>
    <xf numFmtId="0" fontId="2" fillId="3" borderId="0" xfId="0" applyFont="1" applyFill="1" applyAlignment="1">
      <alignment horizontal="center"/>
    </xf>
    <xf numFmtId="0" fontId="2" fillId="3" borderId="40" xfId="0" applyFont="1" applyFill="1" applyBorder="1" applyAlignment="1">
      <alignment horizontal="center"/>
    </xf>
    <xf numFmtId="0" fontId="2" fillId="3" borderId="40" xfId="0" applyFont="1" applyFill="1" applyBorder="1"/>
    <xf numFmtId="0" fontId="2" fillId="3" borderId="43" xfId="0" applyFont="1" applyFill="1" applyBorder="1"/>
    <xf numFmtId="0" fontId="2" fillId="0" borderId="12" xfId="0" applyFont="1" applyBorder="1"/>
    <xf numFmtId="0" fontId="2" fillId="0" borderId="11" xfId="0" applyFont="1" applyBorder="1"/>
    <xf numFmtId="0" fontId="2" fillId="0" borderId="10" xfId="0" applyFont="1" applyBorder="1"/>
    <xf numFmtId="0" fontId="2" fillId="0" borderId="8" xfId="0" applyFont="1" applyBorder="1"/>
    <xf numFmtId="0" fontId="2" fillId="0" borderId="9" xfId="0" applyFont="1" applyBorder="1"/>
    <xf numFmtId="0" fontId="2" fillId="0" borderId="6" xfId="0" applyFont="1" applyBorder="1"/>
    <xf numFmtId="0" fontId="2" fillId="0" borderId="3" xfId="0" applyFont="1" applyBorder="1"/>
    <xf numFmtId="0" fontId="2" fillId="3" borderId="4" xfId="0" applyFont="1" applyFill="1" applyBorder="1"/>
    <xf numFmtId="0" fontId="2" fillId="0" borderId="25" xfId="0" applyFont="1" applyBorder="1"/>
    <xf numFmtId="0" fontId="2" fillId="0" borderId="23" xfId="0" applyFont="1" applyBorder="1"/>
    <xf numFmtId="0" fontId="2" fillId="0" borderId="24" xfId="0" applyFont="1" applyBorder="1"/>
    <xf numFmtId="0" fontId="2" fillId="0" borderId="22" xfId="0" applyFont="1" applyBorder="1"/>
    <xf numFmtId="0" fontId="54" fillId="3" borderId="40" xfId="0" applyFont="1" applyFill="1" applyBorder="1" applyAlignment="1">
      <alignment horizontal="left"/>
    </xf>
    <xf numFmtId="0" fontId="49" fillId="3" borderId="40" xfId="0" applyFont="1" applyFill="1" applyBorder="1"/>
    <xf numFmtId="0" fontId="49" fillId="3" borderId="0" xfId="0" applyFont="1" applyFill="1" applyAlignment="1">
      <alignment horizontal="right"/>
    </xf>
    <xf numFmtId="0" fontId="49" fillId="3" borderId="0" xfId="0" applyFont="1" applyFill="1"/>
    <xf numFmtId="49" fontId="49" fillId="3" borderId="0" xfId="0" applyNumberFormat="1" applyFont="1" applyFill="1" applyAlignment="1">
      <alignment horizontal="right"/>
    </xf>
    <xf numFmtId="0" fontId="49" fillId="3" borderId="69" xfId="0" applyFont="1" applyFill="1" applyBorder="1"/>
    <xf numFmtId="49" fontId="49" fillId="0" borderId="7" xfId="0" applyNumberFormat="1" applyFont="1" applyBorder="1" applyAlignment="1">
      <alignment horizontal="right"/>
    </xf>
    <xf numFmtId="0" fontId="49" fillId="0" borderId="19" xfId="0" applyFont="1" applyBorder="1"/>
    <xf numFmtId="0" fontId="49" fillId="0" borderId="4" xfId="0" applyFont="1" applyBorder="1" applyAlignment="1">
      <alignment horizontal="right" vertical="top"/>
    </xf>
    <xf numFmtId="0" fontId="49" fillId="3" borderId="46" xfId="0" applyFont="1" applyFill="1" applyBorder="1"/>
    <xf numFmtId="0" fontId="73" fillId="3" borderId="40" xfId="0" applyFont="1" applyFill="1" applyBorder="1"/>
    <xf numFmtId="0" fontId="72" fillId="3" borderId="40" xfId="0" applyFont="1" applyFill="1" applyBorder="1"/>
    <xf numFmtId="0" fontId="49" fillId="3" borderId="41" xfId="0" applyFont="1" applyFill="1" applyBorder="1"/>
    <xf numFmtId="49" fontId="49" fillId="3" borderId="18" xfId="0" applyNumberFormat="1" applyFont="1" applyFill="1" applyBorder="1" applyAlignment="1">
      <alignment horizontal="right"/>
    </xf>
    <xf numFmtId="0" fontId="49" fillId="3" borderId="42" xfId="0" applyFont="1" applyFill="1" applyBorder="1"/>
    <xf numFmtId="0" fontId="73" fillId="3" borderId="35" xfId="0" applyFont="1" applyFill="1" applyBorder="1"/>
    <xf numFmtId="0" fontId="49" fillId="3" borderId="35" xfId="0" applyFont="1" applyFill="1" applyBorder="1"/>
    <xf numFmtId="0" fontId="49" fillId="3" borderId="36" xfId="0" applyFont="1" applyFill="1" applyBorder="1"/>
    <xf numFmtId="49" fontId="64" fillId="3" borderId="0" xfId="0" applyNumberFormat="1" applyFont="1" applyFill="1" applyAlignment="1">
      <alignment horizontal="right"/>
    </xf>
    <xf numFmtId="0" fontId="64" fillId="3" borderId="69" xfId="0" applyFont="1" applyFill="1" applyBorder="1"/>
    <xf numFmtId="49" fontId="64" fillId="3" borderId="18" xfId="0" applyNumberFormat="1" applyFont="1" applyFill="1" applyBorder="1" applyAlignment="1">
      <alignment horizontal="right"/>
    </xf>
    <xf numFmtId="0" fontId="64" fillId="3" borderId="47" xfId="0" applyFont="1" applyFill="1" applyBorder="1"/>
    <xf numFmtId="0" fontId="73" fillId="3" borderId="0" xfId="0" applyFont="1" applyFill="1"/>
    <xf numFmtId="0" fontId="64" fillId="3" borderId="35" xfId="0" applyFont="1" applyFill="1" applyBorder="1"/>
    <xf numFmtId="0" fontId="64" fillId="3" borderId="0" xfId="0" applyFont="1" applyFill="1"/>
    <xf numFmtId="0" fontId="64" fillId="3" borderId="34" xfId="0" applyFont="1" applyFill="1" applyBorder="1"/>
    <xf numFmtId="49" fontId="49" fillId="3" borderId="7" xfId="0" applyNumberFormat="1" applyFont="1" applyFill="1" applyBorder="1" applyAlignment="1">
      <alignment horizontal="right"/>
    </xf>
    <xf numFmtId="0" fontId="49" fillId="3" borderId="18" xfId="0" applyFont="1" applyFill="1" applyBorder="1"/>
    <xf numFmtId="0" fontId="2" fillId="11" borderId="2" xfId="0" applyFont="1" applyFill="1" applyBorder="1"/>
    <xf numFmtId="0" fontId="6" fillId="11" borderId="0" xfId="0" applyFont="1" applyFill="1" applyAlignment="1">
      <alignment horizontal="right" vertical="center"/>
    </xf>
    <xf numFmtId="0" fontId="31" fillId="3" borderId="35" xfId="3" applyFont="1" applyFill="1" applyBorder="1" applyAlignment="1">
      <alignment horizontal="center" vertical="center"/>
    </xf>
    <xf numFmtId="0" fontId="31" fillId="3" borderId="0" xfId="3" applyFont="1" applyFill="1" applyAlignment="1">
      <alignment horizontal="center" vertical="center"/>
    </xf>
    <xf numFmtId="0" fontId="31" fillId="3" borderId="127" xfId="3" applyFont="1" applyFill="1" applyBorder="1" applyAlignment="1">
      <alignment horizontal="center" vertical="center"/>
    </xf>
    <xf numFmtId="0" fontId="5" fillId="3" borderId="13" xfId="0" applyFont="1" applyFill="1" applyBorder="1"/>
    <xf numFmtId="0" fontId="5" fillId="3" borderId="5" xfId="0" applyFont="1" applyFill="1" applyBorder="1"/>
    <xf numFmtId="0" fontId="5" fillId="3" borderId="20" xfId="0" applyFont="1" applyFill="1" applyBorder="1"/>
    <xf numFmtId="0" fontId="5" fillId="3" borderId="0" xfId="0" applyFont="1" applyFill="1"/>
    <xf numFmtId="0" fontId="5" fillId="3" borderId="19" xfId="0" applyFont="1" applyFill="1" applyBorder="1"/>
    <xf numFmtId="0" fontId="5" fillId="3" borderId="2" xfId="0" applyFont="1" applyFill="1" applyBorder="1"/>
    <xf numFmtId="49" fontId="75" fillId="3" borderId="0" xfId="0" applyNumberFormat="1" applyFont="1" applyFill="1" applyAlignment="1">
      <alignment horizontal="right"/>
    </xf>
    <xf numFmtId="49" fontId="76" fillId="3" borderId="0" xfId="0" applyNumberFormat="1" applyFont="1" applyFill="1" applyAlignment="1">
      <alignment horizontal="right"/>
    </xf>
    <xf numFmtId="0" fontId="75" fillId="0" borderId="2" xfId="0" applyFont="1" applyBorder="1"/>
    <xf numFmtId="167" fontId="33" fillId="3" borderId="0" xfId="0" applyNumberFormat="1" applyFont="1" applyFill="1" applyAlignment="1">
      <alignment horizontal="center"/>
    </xf>
    <xf numFmtId="170" fontId="33" fillId="3" borderId="0" xfId="0" applyNumberFormat="1" applyFont="1" applyFill="1" applyAlignment="1">
      <alignment horizontal="center"/>
    </xf>
    <xf numFmtId="165" fontId="33" fillId="3" borderId="0" xfId="0" applyNumberFormat="1" applyFont="1" applyFill="1" applyAlignment="1">
      <alignment horizontal="left"/>
    </xf>
    <xf numFmtId="0" fontId="33" fillId="3" borderId="0" xfId="0" applyFont="1" applyFill="1" applyAlignment="1">
      <alignment horizontal="left"/>
    </xf>
    <xf numFmtId="167" fontId="66" fillId="3" borderId="35" xfId="0" applyNumberFormat="1" applyFont="1" applyFill="1" applyBorder="1" applyAlignment="1">
      <alignment horizontal="center"/>
    </xf>
    <xf numFmtId="170" fontId="66" fillId="3" borderId="35" xfId="0" applyNumberFormat="1" applyFont="1" applyFill="1" applyBorder="1" applyAlignment="1">
      <alignment horizontal="center"/>
    </xf>
    <xf numFmtId="165" fontId="66" fillId="3" borderId="35" xfId="0" applyNumberFormat="1" applyFont="1" applyFill="1" applyBorder="1" applyAlignment="1">
      <alignment horizontal="left"/>
    </xf>
    <xf numFmtId="165" fontId="47" fillId="3" borderId="35" xfId="0" applyNumberFormat="1" applyFont="1" applyFill="1" applyBorder="1" applyAlignment="1">
      <alignment horizontal="left"/>
    </xf>
    <xf numFmtId="167" fontId="47" fillId="3" borderId="35" xfId="0" applyNumberFormat="1" applyFont="1" applyFill="1" applyBorder="1" applyAlignment="1">
      <alignment horizontal="center"/>
    </xf>
    <xf numFmtId="170" fontId="47" fillId="3" borderId="35" xfId="0" applyNumberFormat="1" applyFont="1" applyFill="1" applyBorder="1" applyAlignment="1">
      <alignment horizontal="center"/>
    </xf>
    <xf numFmtId="0" fontId="78" fillId="2" borderId="33" xfId="0" applyFont="1" applyFill="1" applyBorder="1"/>
    <xf numFmtId="0" fontId="3" fillId="3" borderId="49" xfId="0" applyFont="1" applyFill="1" applyBorder="1" applyAlignment="1">
      <alignment vertical="top" wrapText="1"/>
    </xf>
    <xf numFmtId="0" fontId="5" fillId="3" borderId="10" xfId="0" applyFont="1" applyFill="1" applyBorder="1"/>
    <xf numFmtId="0" fontId="3" fillId="0" borderId="10" xfId="0" applyFont="1" applyBorder="1"/>
    <xf numFmtId="0" fontId="5" fillId="12" borderId="0" xfId="0" applyFont="1" applyFill="1"/>
    <xf numFmtId="0" fontId="0" fillId="12" borderId="0" xfId="0" applyFill="1" applyAlignment="1">
      <alignment horizontal="center"/>
    </xf>
    <xf numFmtId="0" fontId="8" fillId="12" borderId="1" xfId="0" applyFont="1" applyFill="1" applyBorder="1"/>
    <xf numFmtId="0" fontId="8" fillId="12" borderId="5" xfId="0" applyFont="1" applyFill="1" applyBorder="1"/>
    <xf numFmtId="0" fontId="8" fillId="12" borderId="2" xfId="0" applyFont="1" applyFill="1" applyBorder="1"/>
    <xf numFmtId="0" fontId="0" fillId="3" borderId="43" xfId="0" applyFill="1" applyBorder="1"/>
    <xf numFmtId="0" fontId="8" fillId="3" borderId="41" xfId="0" applyFont="1" applyFill="1" applyBorder="1"/>
    <xf numFmtId="0" fontId="0" fillId="3" borderId="33" xfId="0" applyFill="1" applyBorder="1"/>
    <xf numFmtId="0" fontId="65" fillId="3" borderId="33" xfId="0" applyFont="1" applyFill="1" applyBorder="1"/>
    <xf numFmtId="0" fontId="13" fillId="3" borderId="33" xfId="0" applyFont="1" applyFill="1" applyBorder="1"/>
    <xf numFmtId="165" fontId="3" fillId="3" borderId="33" xfId="0" applyNumberFormat="1" applyFont="1" applyFill="1" applyBorder="1"/>
    <xf numFmtId="0" fontId="45" fillId="0" borderId="0" xfId="0" applyFont="1" applyAlignment="1">
      <alignment horizontal="left" readingOrder="1"/>
    </xf>
    <xf numFmtId="0" fontId="8" fillId="3" borderId="36" xfId="0" applyFont="1" applyFill="1" applyBorder="1"/>
    <xf numFmtId="0" fontId="6" fillId="3" borderId="78" xfId="0" applyFont="1" applyFill="1" applyBorder="1" applyAlignment="1">
      <alignment horizontal="left" vertical="center"/>
    </xf>
    <xf numFmtId="0" fontId="0" fillId="12" borderId="0" xfId="0" applyFill="1" applyAlignment="1">
      <alignment horizontal="right"/>
    </xf>
    <xf numFmtId="0" fontId="0" fillId="3" borderId="20" xfId="0" applyFill="1" applyBorder="1"/>
    <xf numFmtId="49" fontId="0" fillId="3" borderId="8" xfId="0" applyNumberFormat="1" applyFill="1" applyBorder="1" applyAlignment="1">
      <alignment horizontal="right"/>
    </xf>
    <xf numFmtId="49" fontId="0" fillId="3" borderId="19" xfId="0" applyNumberFormat="1" applyFill="1" applyBorder="1" applyAlignment="1">
      <alignment horizontal="right"/>
    </xf>
    <xf numFmtId="0" fontId="0" fillId="3" borderId="56" xfId="0" applyFill="1" applyBorder="1"/>
    <xf numFmtId="0" fontId="0" fillId="3" borderId="49" xfId="0" applyFill="1" applyBorder="1"/>
    <xf numFmtId="0" fontId="2" fillId="12" borderId="0" xfId="0" applyFont="1" applyFill="1"/>
    <xf numFmtId="0" fontId="1" fillId="12" borderId="0" xfId="5" applyFill="1"/>
    <xf numFmtId="0" fontId="1" fillId="11" borderId="0" xfId="5" applyFill="1"/>
    <xf numFmtId="0" fontId="43" fillId="0" borderId="0" xfId="0" applyFont="1" applyAlignment="1">
      <alignment horizontal="center" vertical="top" wrapText="1"/>
    </xf>
    <xf numFmtId="0" fontId="0" fillId="0" borderId="0" xfId="0" applyAlignment="1">
      <alignment horizontal="center" vertical="top" wrapText="1"/>
    </xf>
    <xf numFmtId="0" fontId="74" fillId="12" borderId="0" xfId="0" applyFont="1" applyFill="1" applyAlignment="1">
      <alignment horizontal="left"/>
    </xf>
    <xf numFmtId="0" fontId="8" fillId="3" borderId="21" xfId="0" applyFont="1" applyFill="1" applyBorder="1"/>
    <xf numFmtId="0" fontId="0" fillId="12" borderId="0" xfId="0" applyFill="1" applyAlignment="1">
      <alignment horizontal="left"/>
    </xf>
    <xf numFmtId="0" fontId="0" fillId="11" borderId="0" xfId="0" applyFill="1"/>
    <xf numFmtId="0" fontId="74" fillId="3" borderId="22" xfId="0" applyFont="1" applyFill="1" applyBorder="1" applyAlignment="1">
      <alignment horizontal="left"/>
    </xf>
    <xf numFmtId="0" fontId="0" fillId="0" borderId="134" xfId="0" applyBorder="1"/>
    <xf numFmtId="0" fontId="0" fillId="0" borderId="23" xfId="0" applyBorder="1"/>
    <xf numFmtId="0" fontId="0" fillId="0" borderId="88" xfId="0" applyBorder="1"/>
    <xf numFmtId="0" fontId="74" fillId="3" borderId="14" xfId="0" applyFont="1" applyFill="1" applyBorder="1" applyAlignment="1">
      <alignment horizontal="left"/>
    </xf>
    <xf numFmtId="0" fontId="74" fillId="3" borderId="3" xfId="0" applyFont="1" applyFill="1" applyBorder="1" applyAlignment="1">
      <alignment horizontal="left"/>
    </xf>
    <xf numFmtId="0" fontId="74" fillId="3" borderId="15" xfId="0" applyFont="1" applyFill="1" applyBorder="1" applyAlignment="1">
      <alignment horizontal="left"/>
    </xf>
    <xf numFmtId="0" fontId="74" fillId="3" borderId="33" xfId="0" applyFont="1" applyFill="1" applyBorder="1" applyAlignment="1">
      <alignment horizontal="left"/>
    </xf>
    <xf numFmtId="0" fontId="74" fillId="3" borderId="135" xfId="0" applyFont="1" applyFill="1" applyBorder="1" applyAlignment="1">
      <alignment horizontal="left"/>
    </xf>
    <xf numFmtId="0" fontId="74" fillId="0" borderId="136" xfId="0" applyFont="1" applyBorder="1" applyAlignment="1">
      <alignment horizontal="left"/>
    </xf>
    <xf numFmtId="1" fontId="74" fillId="0" borderId="136" xfId="0" applyNumberFormat="1" applyFont="1" applyBorder="1" applyAlignment="1">
      <alignment horizontal="left"/>
    </xf>
    <xf numFmtId="0" fontId="74" fillId="11" borderId="33" xfId="0" applyFont="1" applyFill="1" applyBorder="1" applyAlignment="1">
      <alignment horizontal="left"/>
    </xf>
    <xf numFmtId="9" fontId="74" fillId="11" borderId="33" xfId="0" applyNumberFormat="1" applyFont="1" applyFill="1" applyBorder="1" applyAlignment="1">
      <alignment horizontal="left"/>
    </xf>
    <xf numFmtId="0" fontId="74" fillId="0" borderId="3" xfId="0" applyFont="1" applyBorder="1" applyAlignment="1">
      <alignment horizontal="left"/>
    </xf>
    <xf numFmtId="9" fontId="74" fillId="0" borderId="136" xfId="0" applyNumberFormat="1" applyFont="1" applyBorder="1" applyAlignment="1">
      <alignment horizontal="left"/>
    </xf>
    <xf numFmtId="0" fontId="0" fillId="11" borderId="34" xfId="0" applyFill="1" applyBorder="1"/>
    <xf numFmtId="0" fontId="74" fillId="11" borderId="42" xfId="0" applyFont="1" applyFill="1" applyBorder="1" applyAlignment="1">
      <alignment horizontal="left"/>
    </xf>
    <xf numFmtId="0" fontId="0" fillId="11" borderId="35" xfId="0" applyFill="1" applyBorder="1"/>
    <xf numFmtId="0" fontId="0" fillId="11" borderId="36" xfId="0" applyFill="1" applyBorder="1"/>
    <xf numFmtId="0" fontId="15" fillId="3" borderId="0" xfId="0" applyFont="1" applyFill="1" applyAlignment="1">
      <alignment horizontal="left"/>
    </xf>
    <xf numFmtId="0" fontId="6" fillId="3" borderId="32" xfId="0" applyFont="1" applyFill="1" applyBorder="1" applyAlignment="1" applyProtection="1">
      <alignment vertical="top" wrapText="1"/>
      <protection locked="0"/>
    </xf>
    <xf numFmtId="0" fontId="9" fillId="3" borderId="32" xfId="0" applyFont="1" applyFill="1" applyBorder="1" applyAlignment="1" applyProtection="1">
      <alignment vertical="top" wrapText="1"/>
      <protection locked="0"/>
    </xf>
    <xf numFmtId="0" fontId="9" fillId="3" borderId="32" xfId="0" applyFont="1" applyFill="1" applyBorder="1" applyAlignment="1" applyProtection="1">
      <alignment horizontal="center" vertical="top" wrapText="1"/>
      <protection locked="0"/>
    </xf>
    <xf numFmtId="0" fontId="54" fillId="11" borderId="122" xfId="5" applyFont="1" applyFill="1" applyBorder="1" applyAlignment="1">
      <alignment vertical="center" wrapText="1"/>
    </xf>
    <xf numFmtId="0" fontId="60" fillId="11" borderId="122" xfId="5" applyFont="1" applyFill="1" applyBorder="1" applyAlignment="1">
      <alignment vertical="center" wrapText="1"/>
    </xf>
    <xf numFmtId="0" fontId="58" fillId="11" borderId="122" xfId="5" applyFont="1" applyFill="1" applyBorder="1" applyAlignment="1">
      <alignment vertical="center" wrapText="1"/>
    </xf>
    <xf numFmtId="0" fontId="57" fillId="11" borderId="120" xfId="5" applyFont="1" applyFill="1" applyBorder="1" applyAlignment="1">
      <alignment vertical="center" wrapText="1"/>
    </xf>
    <xf numFmtId="0" fontId="52" fillId="10" borderId="121" xfId="5" applyFont="1" applyFill="1" applyBorder="1" applyAlignment="1" applyProtection="1">
      <alignment vertical="center" wrapText="1"/>
      <protection locked="0"/>
    </xf>
    <xf numFmtId="0" fontId="56" fillId="10" borderId="121" xfId="5" applyFont="1" applyFill="1" applyBorder="1" applyAlignment="1" applyProtection="1">
      <alignment vertical="center" wrapText="1"/>
      <protection locked="0"/>
    </xf>
    <xf numFmtId="0" fontId="50" fillId="9" borderId="121" xfId="5" applyFont="1" applyFill="1" applyBorder="1" applyAlignment="1" applyProtection="1">
      <alignment vertical="center" wrapText="1"/>
      <protection locked="0"/>
    </xf>
    <xf numFmtId="0" fontId="51" fillId="10" borderId="81" xfId="5" applyFont="1" applyFill="1" applyBorder="1" applyAlignment="1" applyProtection="1">
      <alignment horizontal="left" vertical="center" wrapText="1" indent="1"/>
      <protection locked="0"/>
    </xf>
    <xf numFmtId="0" fontId="56" fillId="10" borderId="80" xfId="5" applyFont="1" applyFill="1" applyBorder="1" applyAlignment="1" applyProtection="1">
      <alignment vertical="center" wrapText="1"/>
      <protection locked="0"/>
    </xf>
    <xf numFmtId="0" fontId="50" fillId="9" borderId="71" xfId="5" applyFont="1" applyFill="1" applyBorder="1" applyAlignment="1" applyProtection="1">
      <alignment vertical="center" wrapText="1"/>
      <protection locked="0"/>
    </xf>
    <xf numFmtId="0" fontId="50" fillId="10" borderId="85" xfId="5" applyFont="1" applyFill="1" applyBorder="1" applyAlignment="1" applyProtection="1">
      <alignment vertical="center" wrapText="1"/>
      <protection locked="0"/>
    </xf>
    <xf numFmtId="0" fontId="50" fillId="9" borderId="85" xfId="5" applyFont="1" applyFill="1" applyBorder="1" applyAlignment="1" applyProtection="1">
      <alignment vertical="center" wrapText="1"/>
      <protection locked="0"/>
    </xf>
    <xf numFmtId="0" fontId="52" fillId="10" borderId="80" xfId="5" applyFont="1" applyFill="1" applyBorder="1" applyAlignment="1" applyProtection="1">
      <alignment vertical="center" wrapText="1"/>
      <protection locked="0"/>
    </xf>
    <xf numFmtId="0" fontId="51" fillId="10" borderId="80" xfId="5" applyFont="1" applyFill="1" applyBorder="1" applyAlignment="1" applyProtection="1">
      <alignment horizontal="left" vertical="center" wrapText="1" indent="1"/>
      <protection locked="0"/>
    </xf>
    <xf numFmtId="0" fontId="52" fillId="10" borderId="85" xfId="5" applyFont="1" applyFill="1" applyBorder="1" applyAlignment="1" applyProtection="1">
      <alignment vertical="center" wrapText="1"/>
      <protection locked="0"/>
    </xf>
    <xf numFmtId="0" fontId="55" fillId="10" borderId="85" xfId="5" applyFont="1" applyFill="1" applyBorder="1" applyAlignment="1" applyProtection="1">
      <alignment horizontal="left" vertical="center" wrapText="1" indent="1"/>
      <protection locked="0"/>
    </xf>
    <xf numFmtId="0" fontId="52" fillId="10" borderId="71" xfId="5" applyFont="1" applyFill="1" applyBorder="1" applyAlignment="1" applyProtection="1">
      <alignment vertical="center" wrapText="1"/>
      <protection locked="0"/>
    </xf>
    <xf numFmtId="0" fontId="51" fillId="10" borderId="71" xfId="5" applyFont="1" applyFill="1" applyBorder="1" applyAlignment="1" applyProtection="1">
      <alignment horizontal="left" vertical="center" wrapText="1" indent="1"/>
      <protection locked="0"/>
    </xf>
    <xf numFmtId="0" fontId="50" fillId="10" borderId="80" xfId="5" applyFont="1" applyFill="1" applyBorder="1" applyAlignment="1" applyProtection="1">
      <alignment vertical="center" wrapText="1"/>
      <protection locked="0"/>
    </xf>
    <xf numFmtId="0" fontId="50" fillId="9" borderId="80" xfId="5" applyFont="1" applyFill="1" applyBorder="1" applyAlignment="1" applyProtection="1">
      <alignment vertical="center" wrapText="1"/>
      <protection locked="0"/>
    </xf>
    <xf numFmtId="0" fontId="51" fillId="10" borderId="121" xfId="5" applyFont="1" applyFill="1" applyBorder="1" applyAlignment="1" applyProtection="1">
      <alignment horizontal="left" vertical="center" wrapText="1" indent="1"/>
      <protection locked="0"/>
    </xf>
    <xf numFmtId="0" fontId="55" fillId="10" borderId="80" xfId="5" applyFont="1" applyFill="1" applyBorder="1" applyAlignment="1" applyProtection="1">
      <alignment horizontal="left" vertical="center" wrapText="1" indent="1"/>
      <protection locked="0"/>
    </xf>
    <xf numFmtId="0" fontId="51" fillId="10" borderId="85" xfId="5" applyFont="1" applyFill="1" applyBorder="1" applyAlignment="1" applyProtection="1">
      <alignment horizontal="left" vertical="center" wrapText="1" indent="1"/>
      <protection locked="0"/>
    </xf>
    <xf numFmtId="0" fontId="8" fillId="11" borderId="0" xfId="0" applyFont="1" applyFill="1"/>
    <xf numFmtId="0" fontId="46" fillId="11" borderId="0" xfId="0" applyFont="1" applyFill="1" applyAlignment="1">
      <alignment horizontal="left" vertical="center" readingOrder="1"/>
    </xf>
    <xf numFmtId="0" fontId="44" fillId="11" borderId="0" xfId="0" applyFont="1" applyFill="1" applyAlignment="1">
      <alignment horizontal="left" vertical="center" readingOrder="1"/>
    </xf>
    <xf numFmtId="0" fontId="82" fillId="11" borderId="0" xfId="0" applyFont="1" applyFill="1" applyAlignment="1">
      <alignment horizontal="left" vertical="center" readingOrder="1"/>
    </xf>
    <xf numFmtId="0" fontId="8" fillId="11" borderId="2" xfId="0" applyFont="1" applyFill="1" applyBorder="1"/>
    <xf numFmtId="0" fontId="8" fillId="11" borderId="0" xfId="0" applyFont="1" applyFill="1" applyAlignment="1">
      <alignment vertical="top" wrapText="1"/>
    </xf>
    <xf numFmtId="0" fontId="0" fillId="11" borderId="2" xfId="0" applyFill="1" applyBorder="1"/>
    <xf numFmtId="0" fontId="44" fillId="11" borderId="0" xfId="0" applyFont="1" applyFill="1"/>
    <xf numFmtId="0" fontId="3" fillId="11" borderId="2" xfId="0" applyFont="1" applyFill="1" applyBorder="1"/>
    <xf numFmtId="0" fontId="3" fillId="11" borderId="0" xfId="0" applyFont="1" applyFill="1"/>
    <xf numFmtId="0" fontId="0" fillId="11" borderId="33" xfId="0" applyFill="1" applyBorder="1"/>
    <xf numFmtId="0" fontId="8" fillId="11" borderId="34" xfId="0" applyFont="1" applyFill="1" applyBorder="1"/>
    <xf numFmtId="0" fontId="84" fillId="11" borderId="0" xfId="0" applyFont="1" applyFill="1" applyAlignment="1">
      <alignment horizontal="left" vertical="center" readingOrder="1"/>
    </xf>
    <xf numFmtId="0" fontId="85" fillId="11" borderId="0" xfId="0" applyFont="1" applyFill="1" applyAlignment="1">
      <alignment vertical="center" readingOrder="1"/>
    </xf>
    <xf numFmtId="0" fontId="9" fillId="11" borderId="0" xfId="0" applyFont="1" applyFill="1"/>
    <xf numFmtId="0" fontId="11" fillId="11" borderId="0" xfId="2" applyFill="1" applyBorder="1" applyAlignment="1" applyProtection="1"/>
    <xf numFmtId="0" fontId="9" fillId="11" borderId="0" xfId="0" applyFont="1" applyFill="1" applyAlignment="1">
      <alignment horizontal="right"/>
    </xf>
    <xf numFmtId="0" fontId="35" fillId="11" borderId="0" xfId="2" applyFont="1" applyFill="1" applyBorder="1" applyAlignment="1" applyProtection="1"/>
    <xf numFmtId="0" fontId="87" fillId="3" borderId="0" xfId="3" applyFont="1" applyFill="1" applyAlignment="1">
      <alignment vertical="center"/>
    </xf>
    <xf numFmtId="2" fontId="2" fillId="3" borderId="0" xfId="3" applyNumberFormat="1" applyFont="1" applyFill="1"/>
    <xf numFmtId="0" fontId="2" fillId="3" borderId="0" xfId="3" applyFont="1" applyFill="1"/>
    <xf numFmtId="168" fontId="4" fillId="3" borderId="0" xfId="3" applyNumberFormat="1" applyFont="1" applyFill="1" applyAlignment="1">
      <alignment horizontal="center"/>
    </xf>
    <xf numFmtId="0" fontId="2" fillId="3" borderId="0" xfId="3" applyFont="1" applyFill="1" applyAlignment="1">
      <alignment wrapText="1"/>
    </xf>
    <xf numFmtId="0" fontId="2" fillId="3" borderId="34" xfId="3" applyFont="1" applyFill="1" applyBorder="1"/>
    <xf numFmtId="0" fontId="2" fillId="11" borderId="0" xfId="3" applyFont="1" applyFill="1"/>
    <xf numFmtId="0" fontId="2" fillId="12" borderId="0" xfId="3" applyFont="1" applyFill="1"/>
    <xf numFmtId="2" fontId="2" fillId="3" borderId="75" xfId="3" applyNumberFormat="1" applyFont="1" applyFill="1" applyBorder="1"/>
    <xf numFmtId="0" fontId="3" fillId="3" borderId="86" xfId="3" applyFont="1" applyFill="1" applyBorder="1" applyAlignment="1">
      <alignment horizontal="left"/>
    </xf>
    <xf numFmtId="168" fontId="4" fillId="3" borderId="43" xfId="3" applyNumberFormat="1" applyFont="1" applyFill="1" applyBorder="1"/>
    <xf numFmtId="0" fontId="2" fillId="3" borderId="41" xfId="3" applyFont="1" applyFill="1" applyBorder="1"/>
    <xf numFmtId="170" fontId="4" fillId="3" borderId="92" xfId="3" applyNumberFormat="1" applyFont="1" applyFill="1" applyBorder="1" applyAlignment="1">
      <alignment horizontal="center"/>
    </xf>
    <xf numFmtId="168" fontId="4" fillId="3" borderId="32" xfId="3" applyNumberFormat="1" applyFont="1" applyFill="1" applyBorder="1" applyAlignment="1">
      <alignment horizontal="center"/>
    </xf>
    <xf numFmtId="0" fontId="3" fillId="3" borderId="58" xfId="3" applyFont="1" applyFill="1" applyBorder="1" applyAlignment="1" applyProtection="1">
      <alignment horizontal="center"/>
      <protection locked="0"/>
    </xf>
    <xf numFmtId="0" fontId="3" fillId="3" borderId="33" xfId="3" applyFont="1" applyFill="1" applyBorder="1"/>
    <xf numFmtId="170" fontId="4" fillId="3" borderId="95" xfId="3" quotePrefix="1" applyNumberFormat="1" applyFont="1" applyFill="1" applyBorder="1" applyAlignment="1">
      <alignment horizontal="center"/>
    </xf>
    <xf numFmtId="168" fontId="4" fillId="3" borderId="58" xfId="3" applyNumberFormat="1" applyFont="1" applyFill="1" applyBorder="1" applyAlignment="1">
      <alignment horizontal="center"/>
    </xf>
    <xf numFmtId="0" fontId="3" fillId="3" borderId="116" xfId="3" applyFont="1" applyFill="1" applyBorder="1" applyAlignment="1" applyProtection="1">
      <alignment horizontal="center"/>
      <protection locked="0"/>
    </xf>
    <xf numFmtId="0" fontId="3" fillId="3" borderId="93" xfId="3" applyFont="1" applyFill="1" applyBorder="1"/>
    <xf numFmtId="0" fontId="2" fillId="3" borderId="94" xfId="3" applyFont="1" applyFill="1" applyBorder="1"/>
    <xf numFmtId="2" fontId="3" fillId="3" borderId="0" xfId="3" applyNumberFormat="1" applyFont="1" applyFill="1"/>
    <xf numFmtId="0" fontId="3" fillId="3" borderId="0" xfId="3" applyFont="1" applyFill="1"/>
    <xf numFmtId="168" fontId="3" fillId="3" borderId="0" xfId="3" applyNumberFormat="1" applyFont="1" applyFill="1" applyAlignment="1">
      <alignment horizontal="center"/>
    </xf>
    <xf numFmtId="0" fontId="3" fillId="3" borderId="0" xfId="3" applyFont="1" applyFill="1" applyAlignment="1">
      <alignment horizontal="center"/>
    </xf>
    <xf numFmtId="0" fontId="3" fillId="3" borderId="0" xfId="3" applyFont="1" applyFill="1" applyAlignment="1">
      <alignment wrapText="1"/>
    </xf>
    <xf numFmtId="0" fontId="3" fillId="11" borderId="0" xfId="3" applyFont="1" applyFill="1"/>
    <xf numFmtId="0" fontId="3" fillId="12" borderId="0" xfId="3" applyFont="1" applyFill="1"/>
    <xf numFmtId="9" fontId="89" fillId="7" borderId="71" xfId="3" applyNumberFormat="1" applyFont="1" applyFill="1" applyBorder="1" applyAlignment="1">
      <alignment horizontal="center" vertical="center"/>
    </xf>
    <xf numFmtId="169" fontId="90" fillId="7" borderId="73" xfId="3" applyNumberFormat="1" applyFont="1" applyFill="1" applyBorder="1" applyAlignment="1">
      <alignment horizontal="center" vertical="center"/>
    </xf>
    <xf numFmtId="169" fontId="29" fillId="7" borderId="73" xfId="3" applyNumberFormat="1" applyFont="1" applyFill="1" applyBorder="1" applyAlignment="1">
      <alignment vertical="center"/>
    </xf>
    <xf numFmtId="0" fontId="29" fillId="7" borderId="72" xfId="3" applyFont="1" applyFill="1" applyBorder="1" applyAlignment="1">
      <alignment horizontal="center" vertical="center"/>
    </xf>
    <xf numFmtId="0" fontId="29" fillId="7" borderId="73" xfId="3" applyFont="1" applyFill="1" applyBorder="1" applyAlignment="1">
      <alignment horizontal="center" vertical="center"/>
    </xf>
    <xf numFmtId="0" fontId="29" fillId="7" borderId="74" xfId="3" applyFont="1" applyFill="1" applyBorder="1" applyAlignment="1">
      <alignment horizontal="center" vertical="center" textRotation="255"/>
    </xf>
    <xf numFmtId="0" fontId="90" fillId="7" borderId="66" xfId="3" applyFont="1" applyFill="1" applyBorder="1" applyAlignment="1">
      <alignment horizontal="centerContinuous" vertical="center" wrapText="1"/>
    </xf>
    <xf numFmtId="0" fontId="91" fillId="3" borderId="0" xfId="3" applyFont="1" applyFill="1" applyAlignment="1">
      <alignment vertical="center"/>
    </xf>
    <xf numFmtId="1" fontId="3" fillId="0" borderId="128" xfId="3" applyNumberFormat="1" applyFont="1" applyBorder="1" applyAlignment="1">
      <alignment horizontal="center" vertical="center"/>
    </xf>
    <xf numFmtId="0" fontId="3" fillId="0" borderId="62" xfId="3" applyFont="1" applyBorder="1" applyAlignment="1">
      <alignment horizontal="left" vertical="center" wrapText="1"/>
    </xf>
    <xf numFmtId="0" fontId="6" fillId="0" borderId="62" xfId="3" applyFont="1" applyBorder="1" applyAlignment="1">
      <alignment horizontal="center" vertical="center" wrapText="1"/>
    </xf>
    <xf numFmtId="169" fontId="3" fillId="0" borderId="62" xfId="3" applyNumberFormat="1" applyFont="1" applyBorder="1" applyAlignment="1">
      <alignment horizontal="center" vertical="center"/>
    </xf>
    <xf numFmtId="168" fontId="4" fillId="0" borderId="129" xfId="3" applyNumberFormat="1" applyFont="1" applyBorder="1" applyAlignment="1" applyProtection="1">
      <alignment horizontal="center" vertical="center" wrapText="1"/>
      <protection locked="0"/>
    </xf>
    <xf numFmtId="0" fontId="3" fillId="0" borderId="129" xfId="3" applyFont="1" applyBorder="1" applyAlignment="1" applyProtection="1">
      <alignment horizontal="center" vertical="center" wrapText="1"/>
      <protection locked="0"/>
    </xf>
    <xf numFmtId="0" fontId="3" fillId="0" borderId="130" xfId="3" applyFont="1" applyBorder="1" applyAlignment="1" applyProtection="1">
      <alignment horizontal="left" vertical="top" wrapText="1"/>
      <protection locked="0"/>
    </xf>
    <xf numFmtId="1" fontId="3" fillId="0" borderId="119" xfId="3" applyNumberFormat="1" applyFont="1" applyBorder="1" applyAlignment="1">
      <alignment horizontal="center" vertical="center"/>
    </xf>
    <xf numFmtId="168" fontId="4" fillId="0" borderId="62" xfId="3" applyNumberFormat="1" applyFont="1" applyBorder="1" applyAlignment="1" applyProtection="1">
      <alignment horizontal="center" vertical="center" wrapText="1"/>
      <protection locked="0"/>
    </xf>
    <xf numFmtId="0" fontId="3" fillId="0" borderId="62" xfId="3" applyFont="1" applyBorder="1" applyAlignment="1" applyProtection="1">
      <alignment horizontal="center" vertical="center" wrapText="1"/>
      <protection locked="0"/>
    </xf>
    <xf numFmtId="0" fontId="2" fillId="0" borderId="62" xfId="3" applyFont="1" applyBorder="1" applyAlignment="1" applyProtection="1">
      <alignment horizontal="center" vertical="center" wrapText="1"/>
      <protection locked="0"/>
    </xf>
    <xf numFmtId="0" fontId="3" fillId="0" borderId="131" xfId="3" applyFont="1" applyBorder="1" applyAlignment="1" applyProtection="1">
      <alignment horizontal="left" vertical="top" wrapText="1"/>
      <protection locked="0"/>
    </xf>
    <xf numFmtId="1" fontId="3" fillId="0" borderId="64" xfId="3" applyNumberFormat="1" applyFont="1" applyBorder="1" applyAlignment="1">
      <alignment horizontal="center" vertical="center"/>
    </xf>
    <xf numFmtId="0" fontId="3" fillId="0" borderId="68" xfId="3" applyFont="1" applyBorder="1" applyAlignment="1">
      <alignment horizontal="left" vertical="center" wrapText="1"/>
    </xf>
    <xf numFmtId="0" fontId="6" fillId="0" borderId="68" xfId="3" applyFont="1" applyBorder="1" applyAlignment="1">
      <alignment horizontal="center" vertical="center" wrapText="1"/>
    </xf>
    <xf numFmtId="169" fontId="3" fillId="0" borderId="68" xfId="3" applyNumberFormat="1" applyFont="1" applyBorder="1" applyAlignment="1">
      <alignment horizontal="center" vertical="center"/>
    </xf>
    <xf numFmtId="168" fontId="4" fillId="0" borderId="68" xfId="3" applyNumberFormat="1" applyFont="1" applyBorder="1" applyAlignment="1" applyProtection="1">
      <alignment horizontal="center" vertical="center" wrapText="1"/>
      <protection locked="0"/>
    </xf>
    <xf numFmtId="0" fontId="3" fillId="0" borderId="68" xfId="3" applyFont="1" applyBorder="1" applyAlignment="1" applyProtection="1">
      <alignment horizontal="center" vertical="center" wrapText="1"/>
      <protection locked="0"/>
    </xf>
    <xf numFmtId="0" fontId="2" fillId="0" borderId="68" xfId="3" applyFont="1" applyBorder="1" applyAlignment="1" applyProtection="1">
      <alignment horizontal="center" vertical="center" wrapText="1"/>
      <protection locked="0"/>
    </xf>
    <xf numFmtId="0" fontId="3" fillId="0" borderId="132" xfId="3" applyFont="1" applyBorder="1" applyAlignment="1" applyProtection="1">
      <alignment horizontal="left" vertical="top" wrapText="1"/>
      <protection locked="0"/>
    </xf>
    <xf numFmtId="9" fontId="15" fillId="7" borderId="71" xfId="3" applyNumberFormat="1" applyFont="1" applyFill="1" applyBorder="1" applyAlignment="1">
      <alignment horizontal="center" vertical="center"/>
    </xf>
    <xf numFmtId="169" fontId="75" fillId="7" borderId="73" xfId="3" applyNumberFormat="1" applyFont="1" applyFill="1" applyBorder="1" applyAlignment="1">
      <alignment vertical="center"/>
    </xf>
    <xf numFmtId="167" fontId="6" fillId="2" borderId="128" xfId="3" applyNumberFormat="1" applyFont="1" applyFill="1" applyBorder="1" applyAlignment="1">
      <alignment horizontal="center" vertical="center"/>
    </xf>
    <xf numFmtId="0" fontId="6" fillId="2" borderId="129" xfId="3" applyFont="1" applyFill="1" applyBorder="1" applyAlignment="1">
      <alignment horizontal="left" vertical="center" wrapText="1"/>
    </xf>
    <xf numFmtId="9" fontId="6" fillId="2" borderId="129" xfId="3" applyNumberFormat="1" applyFont="1" applyFill="1" applyBorder="1" applyAlignment="1">
      <alignment horizontal="center" vertical="center"/>
    </xf>
    <xf numFmtId="169" fontId="6" fillId="2" borderId="129" xfId="3" applyNumberFormat="1" applyFont="1" applyFill="1" applyBorder="1" applyAlignment="1">
      <alignment horizontal="center" vertical="center"/>
    </xf>
    <xf numFmtId="169" fontId="6" fillId="2" borderId="129" xfId="3" applyNumberFormat="1" applyFont="1" applyFill="1" applyBorder="1" applyAlignment="1" applyProtection="1">
      <alignment horizontal="center" vertical="center"/>
      <protection locked="0"/>
    </xf>
    <xf numFmtId="0" fontId="6" fillId="2" borderId="129" xfId="3" applyFont="1" applyFill="1" applyBorder="1" applyAlignment="1" applyProtection="1">
      <alignment horizontal="center" vertical="center"/>
      <protection locked="0"/>
    </xf>
    <xf numFmtId="0" fontId="6" fillId="2" borderId="130" xfId="3" applyFont="1" applyFill="1" applyBorder="1" applyAlignment="1" applyProtection="1">
      <alignment horizontal="left" vertical="center" wrapText="1"/>
      <protection locked="0"/>
    </xf>
    <xf numFmtId="0" fontId="3" fillId="11" borderId="0" xfId="3" applyFont="1" applyFill="1" applyAlignment="1">
      <alignment vertical="center"/>
    </xf>
    <xf numFmtId="0" fontId="3" fillId="12" borderId="0" xfId="3" applyFont="1" applyFill="1" applyAlignment="1">
      <alignment vertical="center"/>
    </xf>
    <xf numFmtId="1" fontId="3" fillId="0" borderId="62" xfId="3" applyNumberFormat="1" applyFont="1" applyBorder="1" applyAlignment="1">
      <alignment horizontal="center" vertical="center"/>
    </xf>
    <xf numFmtId="0" fontId="3" fillId="0" borderId="62" xfId="3" applyFont="1" applyBorder="1" applyAlignment="1">
      <alignment vertical="center" wrapText="1"/>
    </xf>
    <xf numFmtId="0" fontId="2" fillId="11" borderId="0" xfId="3" applyFont="1" applyFill="1" applyAlignment="1">
      <alignment vertical="center"/>
    </xf>
    <xf numFmtId="0" fontId="2" fillId="12" borderId="0" xfId="3" applyFont="1" applyFill="1" applyAlignment="1">
      <alignment vertical="center"/>
    </xf>
    <xf numFmtId="167" fontId="6" fillId="2" borderId="119" xfId="3" applyNumberFormat="1" applyFont="1" applyFill="1" applyBorder="1" applyAlignment="1">
      <alignment horizontal="center" vertical="center"/>
    </xf>
    <xf numFmtId="0" fontId="6" fillId="2" borderId="62" xfId="3" applyFont="1" applyFill="1" applyBorder="1" applyAlignment="1">
      <alignment horizontal="left" vertical="center" wrapText="1"/>
    </xf>
    <xf numFmtId="9" fontId="6" fillId="2" borderId="62" xfId="3" applyNumberFormat="1" applyFont="1" applyFill="1" applyBorder="1" applyAlignment="1">
      <alignment horizontal="center" vertical="center"/>
    </xf>
    <xf numFmtId="169" fontId="6" fillId="2" borderId="62" xfId="3" applyNumberFormat="1" applyFont="1" applyFill="1" applyBorder="1" applyAlignment="1">
      <alignment horizontal="center" vertical="center"/>
    </xf>
    <xf numFmtId="169" fontId="6" fillId="2" borderId="62" xfId="3" applyNumberFormat="1" applyFont="1" applyFill="1" applyBorder="1" applyAlignment="1" applyProtection="1">
      <alignment horizontal="center" vertical="center"/>
      <protection locked="0"/>
    </xf>
    <xf numFmtId="0" fontId="6" fillId="2" borderId="62" xfId="3" applyFont="1" applyFill="1" applyBorder="1" applyAlignment="1" applyProtection="1">
      <alignment horizontal="center" vertical="center"/>
      <protection locked="0"/>
    </xf>
    <xf numFmtId="0" fontId="6" fillId="2" borderId="131" xfId="3" applyFont="1" applyFill="1" applyBorder="1" applyAlignment="1" applyProtection="1">
      <alignment horizontal="left" vertical="center" wrapText="1"/>
      <protection locked="0"/>
    </xf>
    <xf numFmtId="0" fontId="3" fillId="0" borderId="68" xfId="3" applyFont="1" applyBorder="1" applyAlignment="1">
      <alignment vertical="center" wrapText="1"/>
    </xf>
    <xf numFmtId="1" fontId="3" fillId="0" borderId="68" xfId="3" applyNumberFormat="1" applyFont="1" applyBorder="1" applyAlignment="1">
      <alignment horizontal="center" vertical="center"/>
    </xf>
    <xf numFmtId="169" fontId="20" fillId="7" borderId="73" xfId="3" applyNumberFormat="1" applyFont="1" applyFill="1" applyBorder="1" applyAlignment="1">
      <alignment vertical="center"/>
    </xf>
    <xf numFmtId="0" fontId="6" fillId="2" borderId="62" xfId="3" applyFont="1" applyFill="1" applyBorder="1" applyAlignment="1">
      <alignment horizontal="left" vertical="center"/>
    </xf>
    <xf numFmtId="167" fontId="6" fillId="2" borderId="60" xfId="3" applyNumberFormat="1" applyFont="1" applyFill="1" applyBorder="1" applyAlignment="1">
      <alignment horizontal="center" vertical="center"/>
    </xf>
    <xf numFmtId="0" fontId="6" fillId="2" borderId="61" xfId="3" applyFont="1" applyFill="1" applyBorder="1" applyAlignment="1">
      <alignment horizontal="left" vertical="center" wrapText="1"/>
    </xf>
    <xf numFmtId="9" fontId="6" fillId="2" borderId="61" xfId="3" applyNumberFormat="1" applyFont="1" applyFill="1" applyBorder="1" applyAlignment="1">
      <alignment horizontal="center" vertical="center"/>
    </xf>
    <xf numFmtId="169" fontId="6" fillId="2" borderId="61" xfId="3" applyNumberFormat="1" applyFont="1" applyFill="1" applyBorder="1" applyAlignment="1">
      <alignment horizontal="center" vertical="center"/>
    </xf>
    <xf numFmtId="169" fontId="6" fillId="2" borderId="61" xfId="3" applyNumberFormat="1" applyFont="1" applyFill="1" applyBorder="1" applyAlignment="1" applyProtection="1">
      <alignment horizontal="center" vertical="center"/>
      <protection locked="0"/>
    </xf>
    <xf numFmtId="0" fontId="6" fillId="2" borderId="61" xfId="3" applyFont="1" applyFill="1" applyBorder="1" applyAlignment="1" applyProtection="1">
      <alignment horizontal="center" vertical="center"/>
      <protection locked="0"/>
    </xf>
    <xf numFmtId="0" fontId="6" fillId="2" borderId="70" xfId="3" applyFont="1" applyFill="1" applyBorder="1" applyAlignment="1" applyProtection="1">
      <alignment horizontal="left" vertical="center" wrapText="1"/>
      <protection locked="0"/>
    </xf>
    <xf numFmtId="1" fontId="3" fillId="0" borderId="60" xfId="3" applyNumberFormat="1" applyFont="1" applyBorder="1" applyAlignment="1">
      <alignment horizontal="center" vertical="center"/>
    </xf>
    <xf numFmtId="0" fontId="3" fillId="0" borderId="61" xfId="3" applyFont="1" applyBorder="1" applyAlignment="1">
      <alignment horizontal="left" vertical="center" wrapText="1"/>
    </xf>
    <xf numFmtId="1" fontId="3" fillId="0" borderId="61" xfId="3" applyNumberFormat="1" applyFont="1" applyBorder="1" applyAlignment="1">
      <alignment horizontal="center" vertical="center"/>
    </xf>
    <xf numFmtId="169" fontId="3" fillId="0" borderId="61" xfId="3" applyNumberFormat="1" applyFont="1" applyBorder="1" applyAlignment="1">
      <alignment horizontal="center" vertical="center"/>
    </xf>
    <xf numFmtId="0" fontId="3" fillId="0" borderId="63" xfId="3" applyFont="1" applyBorder="1" applyAlignment="1">
      <alignment vertical="center" wrapText="1"/>
    </xf>
    <xf numFmtId="0" fontId="3" fillId="0" borderId="65" xfId="3" applyFont="1" applyBorder="1" applyAlignment="1">
      <alignment vertical="center" wrapText="1"/>
    </xf>
    <xf numFmtId="1" fontId="3" fillId="0" borderId="91" xfId="3" applyNumberFormat="1" applyFont="1" applyBorder="1" applyAlignment="1">
      <alignment horizontal="center" vertical="center"/>
    </xf>
    <xf numFmtId="169" fontId="3" fillId="0" borderId="91" xfId="3" applyNumberFormat="1" applyFont="1" applyBorder="1" applyAlignment="1">
      <alignment horizontal="center" vertical="center"/>
    </xf>
    <xf numFmtId="1" fontId="3" fillId="0" borderId="133" xfId="3" applyNumberFormat="1" applyFont="1" applyBorder="1" applyAlignment="1">
      <alignment horizontal="center" vertical="center"/>
    </xf>
    <xf numFmtId="0" fontId="2" fillId="3" borderId="0" xfId="3" applyFont="1" applyFill="1" applyAlignment="1">
      <alignment horizontal="center"/>
    </xf>
    <xf numFmtId="0" fontId="2" fillId="3" borderId="0" xfId="3" applyFont="1" applyFill="1" applyAlignment="1">
      <alignment horizontal="center" vertical="center"/>
    </xf>
    <xf numFmtId="0" fontId="87" fillId="12" borderId="0" xfId="3" applyFont="1" applyFill="1" applyAlignment="1">
      <alignment vertical="center"/>
    </xf>
    <xf numFmtId="2" fontId="2" fillId="12" borderId="0" xfId="3" applyNumberFormat="1" applyFont="1" applyFill="1"/>
    <xf numFmtId="0" fontId="2" fillId="12" borderId="0" xfId="3" applyFont="1" applyFill="1" applyAlignment="1">
      <alignment horizontal="center"/>
    </xf>
    <xf numFmtId="168" fontId="4" fillId="12" borderId="0" xfId="3" applyNumberFormat="1" applyFont="1" applyFill="1" applyAlignment="1">
      <alignment horizontal="center"/>
    </xf>
    <xf numFmtId="0" fontId="2" fillId="12" borderId="0" xfId="3" applyFont="1" applyFill="1" applyAlignment="1">
      <alignment wrapText="1"/>
    </xf>
    <xf numFmtId="0" fontId="3" fillId="3" borderId="57" xfId="3" applyFont="1" applyFill="1" applyBorder="1" applyAlignment="1">
      <alignment horizontal="left" vertical="center" wrapText="1"/>
    </xf>
    <xf numFmtId="164" fontId="3" fillId="3" borderId="57" xfId="3" applyNumberFormat="1" applyFont="1" applyFill="1" applyBorder="1" applyAlignment="1">
      <alignment horizontal="left" vertical="center" wrapText="1"/>
    </xf>
    <xf numFmtId="0" fontId="3" fillId="3" borderId="59" xfId="3" applyFont="1" applyFill="1" applyBorder="1" applyAlignment="1">
      <alignment horizontal="left" vertical="center" wrapText="1"/>
    </xf>
    <xf numFmtId="0" fontId="3" fillId="3" borderId="32" xfId="3" applyFont="1" applyFill="1" applyBorder="1" applyAlignment="1">
      <alignment vertical="center"/>
    </xf>
    <xf numFmtId="0" fontId="3" fillId="3" borderId="32" xfId="3" applyFont="1" applyFill="1" applyBorder="1" applyAlignment="1">
      <alignment horizontal="right" vertical="center"/>
    </xf>
    <xf numFmtId="170" fontId="3" fillId="3" borderId="32" xfId="3" applyNumberFormat="1" applyFont="1" applyFill="1" applyBorder="1" applyAlignment="1">
      <alignment horizontal="center" vertical="center"/>
    </xf>
    <xf numFmtId="0" fontId="3" fillId="3" borderId="58" xfId="3" applyFont="1" applyFill="1" applyBorder="1" applyAlignment="1">
      <alignment horizontal="left" vertical="center"/>
    </xf>
    <xf numFmtId="0" fontId="3" fillId="3" borderId="58" xfId="3" applyFont="1" applyFill="1" applyBorder="1" applyAlignment="1">
      <alignment horizontal="right" vertical="center"/>
    </xf>
    <xf numFmtId="170" fontId="3" fillId="3" borderId="58" xfId="3" quotePrefix="1" applyNumberFormat="1" applyFont="1" applyFill="1" applyBorder="1" applyAlignment="1" applyProtection="1">
      <alignment horizontal="center" vertical="center"/>
      <protection locked="0"/>
    </xf>
    <xf numFmtId="2" fontId="3" fillId="0" borderId="89" xfId="3" applyNumberFormat="1" applyFont="1" applyBorder="1" applyAlignment="1">
      <alignment horizontal="right" vertical="center"/>
    </xf>
    <xf numFmtId="2" fontId="3" fillId="0" borderId="90" xfId="3" applyNumberFormat="1" applyFont="1" applyBorder="1" applyAlignment="1">
      <alignment horizontal="right" vertical="center"/>
    </xf>
    <xf numFmtId="0" fontId="2" fillId="11" borderId="0" xfId="3" applyFont="1" applyFill="1" applyAlignment="1">
      <alignment vertical="top" wrapText="1"/>
    </xf>
    <xf numFmtId="0" fontId="0" fillId="0" borderId="129" xfId="3" applyFont="1" applyBorder="1" applyAlignment="1" applyProtection="1">
      <alignment horizontal="center" vertical="center" wrapText="1"/>
      <protection locked="0"/>
    </xf>
    <xf numFmtId="0" fontId="15" fillId="11" borderId="0" xfId="0" applyFont="1" applyFill="1"/>
    <xf numFmtId="0" fontId="66" fillId="11" borderId="0" xfId="0" applyFont="1" applyFill="1"/>
    <xf numFmtId="0" fontId="67" fillId="11" borderId="0" xfId="0" applyFont="1" applyFill="1"/>
    <xf numFmtId="49" fontId="0" fillId="11" borderId="0" xfId="0" applyNumberFormat="1" applyFill="1" applyAlignment="1">
      <alignment horizontal="right"/>
    </xf>
    <xf numFmtId="0" fontId="2" fillId="11" borderId="0" xfId="0" applyFont="1" applyFill="1" applyAlignment="1">
      <alignment horizontal="right"/>
    </xf>
    <xf numFmtId="0" fontId="2" fillId="11" borderId="0" xfId="0" applyFont="1" applyFill="1"/>
    <xf numFmtId="0" fontId="0" fillId="11" borderId="21" xfId="0" applyFill="1" applyBorder="1"/>
    <xf numFmtId="0" fontId="0" fillId="11" borderId="69" xfId="0" applyFill="1" applyBorder="1"/>
    <xf numFmtId="49" fontId="0" fillId="11" borderId="7" xfId="0" applyNumberFormat="1" applyFill="1" applyBorder="1" applyAlignment="1">
      <alignment horizontal="right"/>
    </xf>
    <xf numFmtId="0" fontId="0" fillId="11" borderId="19" xfId="0" applyFill="1" applyBorder="1"/>
    <xf numFmtId="0" fontId="0" fillId="11" borderId="7" xfId="0" applyFill="1" applyBorder="1"/>
    <xf numFmtId="0" fontId="0" fillId="11" borderId="18" xfId="0" applyFill="1" applyBorder="1"/>
    <xf numFmtId="0" fontId="2" fillId="11" borderId="4" xfId="0" applyFont="1" applyFill="1" applyBorder="1" applyAlignment="1">
      <alignment horizontal="right" vertical="top"/>
    </xf>
    <xf numFmtId="0" fontId="0" fillId="11" borderId="46" xfId="0" applyFill="1" applyBorder="1"/>
    <xf numFmtId="0" fontId="0" fillId="11" borderId="40" xfId="0" applyFill="1" applyBorder="1"/>
    <xf numFmtId="0" fontId="15" fillId="11" borderId="40" xfId="0" applyFont="1" applyFill="1" applyBorder="1"/>
    <xf numFmtId="0" fontId="0" fillId="11" borderId="41" xfId="0" applyFill="1" applyBorder="1"/>
    <xf numFmtId="0" fontId="0" fillId="11" borderId="45" xfId="0" applyFill="1" applyBorder="1"/>
    <xf numFmtId="49" fontId="0" fillId="11" borderId="18" xfId="0" applyNumberFormat="1" applyFill="1" applyBorder="1" applyAlignment="1">
      <alignment horizontal="right"/>
    </xf>
    <xf numFmtId="0" fontId="0" fillId="11" borderId="42" xfId="0" applyFill="1" applyBorder="1"/>
    <xf numFmtId="49" fontId="9" fillId="11" borderId="0" xfId="0" applyNumberFormat="1" applyFont="1" applyFill="1" applyAlignment="1">
      <alignment horizontal="right"/>
    </xf>
    <xf numFmtId="0" fontId="9" fillId="11" borderId="69" xfId="0" applyFont="1" applyFill="1" applyBorder="1"/>
    <xf numFmtId="49" fontId="9" fillId="11" borderId="18" xfId="0" applyNumberFormat="1" applyFont="1" applyFill="1" applyBorder="1" applyAlignment="1">
      <alignment horizontal="right"/>
    </xf>
    <xf numFmtId="0" fontId="9" fillId="11" borderId="47" xfId="0" applyFont="1" applyFill="1" applyBorder="1"/>
    <xf numFmtId="0" fontId="64" fillId="11" borderId="35" xfId="0" applyFont="1" applyFill="1" applyBorder="1"/>
    <xf numFmtId="0" fontId="9" fillId="11" borderId="35" xfId="0" applyFont="1" applyFill="1" applyBorder="1"/>
    <xf numFmtId="0" fontId="9" fillId="11" borderId="34" xfId="0" applyFont="1" applyFill="1" applyBorder="1"/>
    <xf numFmtId="0" fontId="9" fillId="11" borderId="45" xfId="0" applyFont="1" applyFill="1" applyBorder="1"/>
    <xf numFmtId="0" fontId="9" fillId="11" borderId="21" xfId="0" applyFont="1" applyFill="1" applyBorder="1"/>
    <xf numFmtId="0" fontId="3" fillId="11" borderId="35" xfId="0" applyFont="1" applyFill="1" applyBorder="1"/>
    <xf numFmtId="0" fontId="0" fillId="11" borderId="39" xfId="0" applyFill="1" applyBorder="1"/>
    <xf numFmtId="0" fontId="9" fillId="11" borderId="39" xfId="0" applyFont="1" applyFill="1" applyBorder="1"/>
    <xf numFmtId="0" fontId="3" fillId="11" borderId="35" xfId="0" quotePrefix="1" applyFont="1" applyFill="1" applyBorder="1"/>
    <xf numFmtId="0" fontId="8" fillId="11" borderId="8" xfId="0" applyFont="1" applyFill="1" applyBorder="1"/>
    <xf numFmtId="0" fontId="0" fillId="11" borderId="20" xfId="0" applyFill="1" applyBorder="1"/>
    <xf numFmtId="49" fontId="0" fillId="11" borderId="8" xfId="0" applyNumberFormat="1" applyFill="1" applyBorder="1" applyAlignment="1">
      <alignment horizontal="right"/>
    </xf>
    <xf numFmtId="0" fontId="0" fillId="11" borderId="8" xfId="0" applyFill="1" applyBorder="1"/>
    <xf numFmtId="0" fontId="8" fillId="11" borderId="35" xfId="0" applyFont="1" applyFill="1" applyBorder="1"/>
    <xf numFmtId="49" fontId="0" fillId="11" borderId="35" xfId="0" applyNumberFormat="1" applyFill="1" applyBorder="1" applyAlignment="1">
      <alignment horizontal="right"/>
    </xf>
    <xf numFmtId="0" fontId="0" fillId="11" borderId="53" xfId="0" applyFill="1" applyBorder="1"/>
    <xf numFmtId="49" fontId="49" fillId="11" borderId="7" xfId="0" applyNumberFormat="1" applyFont="1" applyFill="1" applyBorder="1" applyAlignment="1">
      <alignment horizontal="right"/>
    </xf>
    <xf numFmtId="0" fontId="49" fillId="11" borderId="19" xfId="0" applyFont="1" applyFill="1" applyBorder="1"/>
    <xf numFmtId="0" fontId="49" fillId="11" borderId="4" xfId="0" applyFont="1" applyFill="1" applyBorder="1" applyAlignment="1">
      <alignment horizontal="right" vertical="top"/>
    </xf>
    <xf numFmtId="0" fontId="49" fillId="11" borderId="46" xfId="0" applyFont="1" applyFill="1" applyBorder="1"/>
    <xf numFmtId="0" fontId="73" fillId="11" borderId="40" xfId="0" applyFont="1" applyFill="1" applyBorder="1"/>
    <xf numFmtId="0" fontId="49" fillId="11" borderId="40" xfId="0" applyFont="1" applyFill="1" applyBorder="1"/>
    <xf numFmtId="0" fontId="72" fillId="11" borderId="40" xfId="0" applyFont="1" applyFill="1" applyBorder="1"/>
    <xf numFmtId="0" fontId="49" fillId="11" borderId="41" xfId="0" applyFont="1" applyFill="1" applyBorder="1"/>
    <xf numFmtId="49" fontId="49" fillId="11" borderId="18" xfId="0" applyNumberFormat="1" applyFont="1" applyFill="1" applyBorder="1" applyAlignment="1">
      <alignment horizontal="right"/>
    </xf>
    <xf numFmtId="0" fontId="49" fillId="11" borderId="42" xfId="0" applyFont="1" applyFill="1" applyBorder="1"/>
    <xf numFmtId="0" fontId="73" fillId="11" borderId="35" xfId="0" applyFont="1" applyFill="1" applyBorder="1"/>
    <xf numFmtId="0" fontId="49" fillId="11" borderId="35" xfId="0" applyFont="1" applyFill="1" applyBorder="1"/>
    <xf numFmtId="0" fontId="49" fillId="11" borderId="36" xfId="0" applyFont="1" applyFill="1" applyBorder="1"/>
    <xf numFmtId="49" fontId="3" fillId="11" borderId="0" xfId="0" applyNumberFormat="1" applyFont="1" applyFill="1" applyAlignment="1">
      <alignment horizontal="right"/>
    </xf>
    <xf numFmtId="0" fontId="3" fillId="11" borderId="69" xfId="0" applyFont="1" applyFill="1" applyBorder="1"/>
    <xf numFmtId="49" fontId="64" fillId="11" borderId="18" xfId="0" applyNumberFormat="1" applyFont="1" applyFill="1" applyBorder="1" applyAlignment="1">
      <alignment horizontal="right"/>
    </xf>
    <xf numFmtId="0" fontId="64" fillId="11" borderId="47" xfId="0" applyFont="1" applyFill="1" applyBorder="1"/>
    <xf numFmtId="0" fontId="73" fillId="11" borderId="0" xfId="0" applyFont="1" applyFill="1"/>
    <xf numFmtId="0" fontId="64" fillId="11" borderId="0" xfId="0" applyFont="1" applyFill="1"/>
    <xf numFmtId="0" fontId="64" fillId="11" borderId="34" xfId="0" applyFont="1" applyFill="1" applyBorder="1"/>
    <xf numFmtId="0" fontId="3" fillId="11" borderId="45" xfId="0" applyFont="1" applyFill="1" applyBorder="1"/>
    <xf numFmtId="0" fontId="3" fillId="11" borderId="39" xfId="0" applyFont="1" applyFill="1" applyBorder="1"/>
    <xf numFmtId="0" fontId="49" fillId="11" borderId="18" xfId="0" applyFont="1" applyFill="1" applyBorder="1"/>
    <xf numFmtId="0" fontId="49" fillId="11" borderId="0" xfId="0" applyFont="1" applyFill="1"/>
    <xf numFmtId="0" fontId="49" fillId="11" borderId="0" xfId="0" applyFont="1" applyFill="1" applyAlignment="1">
      <alignment horizontal="right"/>
    </xf>
    <xf numFmtId="49" fontId="49" fillId="11" borderId="0" xfId="0" applyNumberFormat="1" applyFont="1" applyFill="1" applyAlignment="1">
      <alignment horizontal="right"/>
    </xf>
    <xf numFmtId="0" fontId="49" fillId="11" borderId="69" xfId="0" applyFont="1" applyFill="1" applyBorder="1"/>
    <xf numFmtId="49" fontId="64" fillId="11" borderId="0" xfId="0" applyNumberFormat="1" applyFont="1" applyFill="1" applyAlignment="1">
      <alignment horizontal="right"/>
    </xf>
    <xf numFmtId="0" fontId="64" fillId="11" borderId="69" xfId="0" applyFont="1" applyFill="1" applyBorder="1"/>
    <xf numFmtId="0" fontId="2" fillId="11" borderId="19" xfId="0" applyFont="1" applyFill="1" applyBorder="1"/>
    <xf numFmtId="0" fontId="3" fillId="11" borderId="34" xfId="0" applyFont="1" applyFill="1" applyBorder="1"/>
    <xf numFmtId="0" fontId="2" fillId="11" borderId="13" xfId="0" applyFont="1" applyFill="1" applyBorder="1"/>
    <xf numFmtId="0" fontId="2" fillId="11" borderId="49" xfId="0" applyFont="1" applyFill="1" applyBorder="1"/>
    <xf numFmtId="0" fontId="2" fillId="11" borderId="45" xfId="0" applyFont="1" applyFill="1" applyBorder="1"/>
    <xf numFmtId="0" fontId="2" fillId="11" borderId="20" xfId="0" applyFont="1" applyFill="1" applyBorder="1"/>
    <xf numFmtId="0" fontId="2" fillId="11" borderId="7" xfId="0" applyFont="1" applyFill="1" applyBorder="1"/>
    <xf numFmtId="0" fontId="64" fillId="11" borderId="0" xfId="0" applyFont="1" applyFill="1" applyAlignment="1">
      <alignment horizontal="right"/>
    </xf>
    <xf numFmtId="0" fontId="64" fillId="11" borderId="40" xfId="0" applyFont="1" applyFill="1" applyBorder="1"/>
    <xf numFmtId="0" fontId="4" fillId="11" borderId="40" xfId="0" applyFont="1" applyFill="1" applyBorder="1"/>
    <xf numFmtId="0" fontId="3" fillId="11" borderId="40" xfId="0" applyFont="1" applyFill="1" applyBorder="1"/>
    <xf numFmtId="49" fontId="3" fillId="11" borderId="18" xfId="0" applyNumberFormat="1" applyFont="1" applyFill="1" applyBorder="1" applyAlignment="1">
      <alignment horizontal="right"/>
    </xf>
    <xf numFmtId="0" fontId="3" fillId="11" borderId="47" xfId="0" applyFont="1" applyFill="1" applyBorder="1"/>
    <xf numFmtId="0" fontId="3" fillId="11" borderId="0" xfId="0" applyFont="1" applyFill="1" applyAlignment="1">
      <alignment horizontal="right"/>
    </xf>
    <xf numFmtId="0" fontId="2" fillId="11" borderId="8" xfId="0" applyFont="1" applyFill="1" applyBorder="1"/>
    <xf numFmtId="167" fontId="66" fillId="11" borderId="35" xfId="0" applyNumberFormat="1" applyFont="1" applyFill="1" applyBorder="1" applyAlignment="1">
      <alignment horizontal="center"/>
    </xf>
    <xf numFmtId="170" fontId="66" fillId="11" borderId="35" xfId="0" applyNumberFormat="1" applyFont="1" applyFill="1" applyBorder="1" applyAlignment="1">
      <alignment horizontal="center"/>
    </xf>
    <xf numFmtId="165" fontId="66" fillId="11" borderId="35" xfId="0" applyNumberFormat="1" applyFont="1" applyFill="1" applyBorder="1" applyAlignment="1">
      <alignment horizontal="left"/>
    </xf>
    <xf numFmtId="0" fontId="15" fillId="12" borderId="37" xfId="0" applyFont="1" applyFill="1" applyBorder="1"/>
    <xf numFmtId="0" fontId="15" fillId="12" borderId="31" xfId="0" applyFont="1" applyFill="1" applyBorder="1"/>
    <xf numFmtId="0" fontId="0" fillId="12" borderId="31" xfId="0" applyFill="1" applyBorder="1"/>
    <xf numFmtId="9" fontId="2" fillId="12" borderId="31" xfId="4" applyFill="1" applyBorder="1" applyAlignment="1" applyProtection="1"/>
    <xf numFmtId="9" fontId="2" fillId="12" borderId="38" xfId="4" applyFill="1" applyBorder="1" applyAlignment="1" applyProtection="1"/>
    <xf numFmtId="0" fontId="48" fillId="11" borderId="0" xfId="0" applyFont="1" applyFill="1"/>
    <xf numFmtId="0" fontId="47" fillId="11" borderId="0" xfId="0" applyFont="1" applyFill="1"/>
    <xf numFmtId="167" fontId="47" fillId="11" borderId="35" xfId="0" applyNumberFormat="1" applyFont="1" applyFill="1" applyBorder="1" applyAlignment="1">
      <alignment horizontal="center"/>
    </xf>
    <xf numFmtId="170" fontId="47" fillId="11" borderId="35" xfId="0" applyNumberFormat="1" applyFont="1" applyFill="1" applyBorder="1" applyAlignment="1">
      <alignment horizontal="center"/>
    </xf>
    <xf numFmtId="165" fontId="47" fillId="11" borderId="35" xfId="0" applyNumberFormat="1" applyFont="1" applyFill="1" applyBorder="1" applyAlignment="1">
      <alignment horizontal="left"/>
    </xf>
    <xf numFmtId="0" fontId="47" fillId="11" borderId="35" xfId="0" applyFont="1" applyFill="1" applyBorder="1" applyAlignment="1">
      <alignment horizontal="left" wrapText="1"/>
    </xf>
    <xf numFmtId="0" fontId="47" fillId="11" borderId="35" xfId="0" applyFont="1" applyFill="1" applyBorder="1" applyAlignment="1">
      <alignment horizontal="left"/>
    </xf>
    <xf numFmtId="167" fontId="47" fillId="3" borderId="35" xfId="0" applyNumberFormat="1" applyFont="1" applyFill="1" applyBorder="1" applyAlignment="1">
      <alignment horizontal="center"/>
    </xf>
    <xf numFmtId="170" fontId="47" fillId="3" borderId="35" xfId="0" applyNumberFormat="1" applyFont="1" applyFill="1" applyBorder="1" applyAlignment="1">
      <alignment horizontal="center"/>
    </xf>
    <xf numFmtId="165" fontId="47" fillId="3" borderId="35" xfId="0" applyNumberFormat="1" applyFont="1" applyFill="1" applyBorder="1" applyAlignment="1">
      <alignment horizontal="left"/>
    </xf>
    <xf numFmtId="0" fontId="47" fillId="3" borderId="35" xfId="0" applyFont="1" applyFill="1" applyBorder="1" applyAlignment="1">
      <alignment horizontal="left" wrapText="1"/>
    </xf>
    <xf numFmtId="0" fontId="47" fillId="3" borderId="35" xfId="0" applyFont="1" applyFill="1" applyBorder="1" applyAlignment="1">
      <alignment horizontal="left"/>
    </xf>
    <xf numFmtId="170" fontId="33" fillId="3" borderId="35" xfId="0" applyNumberFormat="1" applyFont="1" applyFill="1" applyBorder="1" applyAlignment="1">
      <alignment horizontal="center"/>
    </xf>
    <xf numFmtId="167" fontId="33" fillId="3" borderId="35" xfId="0" applyNumberFormat="1" applyFont="1" applyFill="1" applyBorder="1" applyAlignment="1">
      <alignment horizontal="center"/>
    </xf>
    <xf numFmtId="165" fontId="33" fillId="3" borderId="35" xfId="0" applyNumberFormat="1" applyFont="1" applyFill="1" applyBorder="1" applyAlignment="1">
      <alignment horizontal="left"/>
    </xf>
    <xf numFmtId="0" fontId="15" fillId="3" borderId="0" xfId="0" applyFont="1" applyFill="1" applyAlignment="1">
      <alignment horizontal="right"/>
    </xf>
    <xf numFmtId="0" fontId="6" fillId="3" borderId="0" xfId="0" applyFont="1" applyFill="1" applyAlignment="1">
      <alignment horizontal="left" vertical="top" wrapText="1"/>
    </xf>
    <xf numFmtId="0" fontId="3" fillId="3" borderId="35" xfId="0" applyFont="1" applyFill="1" applyBorder="1" applyAlignment="1">
      <alignment horizontal="left"/>
    </xf>
    <xf numFmtId="0" fontId="3" fillId="3" borderId="31" xfId="0" applyFont="1" applyFill="1" applyBorder="1" applyAlignment="1">
      <alignment horizontal="left"/>
    </xf>
    <xf numFmtId="0" fontId="33" fillId="3" borderId="31" xfId="0" applyFont="1" applyFill="1" applyBorder="1" applyAlignment="1">
      <alignment horizontal="left"/>
    </xf>
    <xf numFmtId="0" fontId="15" fillId="3" borderId="0" xfId="0" applyFont="1" applyFill="1" applyAlignment="1">
      <alignment horizontal="center"/>
    </xf>
    <xf numFmtId="167" fontId="15" fillId="2" borderId="0" xfId="0" applyNumberFormat="1" applyFont="1" applyFill="1" applyAlignment="1">
      <alignment horizontal="left"/>
    </xf>
    <xf numFmtId="0" fontId="11" fillId="3" borderId="0" xfId="2" applyFill="1" applyBorder="1" applyAlignment="1" applyProtection="1">
      <alignment horizontal="center"/>
      <protection locked="0"/>
    </xf>
    <xf numFmtId="0" fontId="11" fillId="11" borderId="0" xfId="2" applyFill="1" applyBorder="1" applyAlignment="1" applyProtection="1">
      <alignment horizontal="center"/>
      <protection locked="0"/>
    </xf>
    <xf numFmtId="0" fontId="44" fillId="0" borderId="0" xfId="0" applyFont="1" applyAlignment="1">
      <alignment horizontal="left" readingOrder="1"/>
    </xf>
    <xf numFmtId="0" fontId="3" fillId="3" borderId="0" xfId="0" quotePrefix="1" applyFont="1" applyFill="1" applyAlignment="1">
      <alignment horizontal="left" vertical="top" wrapText="1"/>
    </xf>
    <xf numFmtId="0" fontId="8" fillId="3" borderId="0" xfId="0" applyFont="1" applyFill="1" applyAlignment="1">
      <alignment horizontal="left" vertical="top" wrapText="1"/>
    </xf>
    <xf numFmtId="0" fontId="3" fillId="3" borderId="0" xfId="0" applyFont="1" applyFill="1" applyAlignment="1">
      <alignment horizontal="left" vertical="top" wrapText="1"/>
    </xf>
    <xf numFmtId="0" fontId="33" fillId="3" borderId="35" xfId="0" applyFont="1" applyFill="1" applyBorder="1" applyAlignment="1">
      <alignment horizontal="left"/>
    </xf>
    <xf numFmtId="167" fontId="3" fillId="11" borderId="35" xfId="0" applyNumberFormat="1" applyFont="1" applyFill="1" applyBorder="1" applyAlignment="1">
      <alignment horizontal="center"/>
    </xf>
    <xf numFmtId="170" fontId="3" fillId="11" borderId="35" xfId="0" applyNumberFormat="1" applyFont="1" applyFill="1" applyBorder="1" applyAlignment="1">
      <alignment horizontal="center"/>
    </xf>
    <xf numFmtId="165" fontId="3" fillId="11" borderId="35" xfId="0" applyNumberFormat="1" applyFont="1" applyFill="1" applyBorder="1" applyAlignment="1">
      <alignment horizontal="left"/>
    </xf>
    <xf numFmtId="0" fontId="3" fillId="11" borderId="35" xfId="0" applyFont="1" applyFill="1" applyBorder="1" applyAlignment="1">
      <alignment horizontal="left" wrapText="1"/>
    </xf>
    <xf numFmtId="0" fontId="3" fillId="11" borderId="35" xfId="0" applyFont="1" applyFill="1" applyBorder="1" applyAlignment="1">
      <alignment horizontal="left"/>
    </xf>
    <xf numFmtId="167" fontId="66" fillId="11" borderId="35" xfId="0" applyNumberFormat="1" applyFont="1" applyFill="1" applyBorder="1" applyAlignment="1">
      <alignment horizontal="center"/>
    </xf>
    <xf numFmtId="170" fontId="66" fillId="11" borderId="35" xfId="0" applyNumberFormat="1" applyFont="1" applyFill="1" applyBorder="1" applyAlignment="1">
      <alignment horizontal="center"/>
    </xf>
    <xf numFmtId="165" fontId="66" fillId="11" borderId="35" xfId="0" applyNumberFormat="1" applyFont="1" applyFill="1" applyBorder="1" applyAlignment="1">
      <alignment horizontal="left"/>
    </xf>
    <xf numFmtId="0" fontId="3" fillId="0" borderId="32" xfId="0" applyFont="1" applyBorder="1" applyAlignment="1">
      <alignment horizontal="right"/>
    </xf>
    <xf numFmtId="0" fontId="3" fillId="3" borderId="37" xfId="0" applyFont="1" applyFill="1" applyBorder="1" applyAlignment="1">
      <alignment horizontal="center"/>
    </xf>
    <xf numFmtId="0" fontId="3" fillId="3" borderId="31" xfId="0" applyFont="1" applyFill="1" applyBorder="1" applyAlignment="1">
      <alignment horizontal="center"/>
    </xf>
    <xf numFmtId="0" fontId="3" fillId="3" borderId="38" xfId="0" applyFont="1" applyFill="1" applyBorder="1" applyAlignment="1">
      <alignment horizontal="center"/>
    </xf>
    <xf numFmtId="0" fontId="3" fillId="3" borderId="37" xfId="0" applyFont="1" applyFill="1" applyBorder="1" applyAlignment="1">
      <alignment horizontal="left"/>
    </xf>
    <xf numFmtId="0" fontId="3" fillId="3" borderId="38" xfId="0" applyFont="1" applyFill="1" applyBorder="1" applyAlignment="1">
      <alignment horizontal="left"/>
    </xf>
    <xf numFmtId="9" fontId="5" fillId="0" borderId="37" xfId="4" applyFont="1" applyFill="1" applyBorder="1" applyAlignment="1">
      <alignment horizontal="center" vertical="center"/>
    </xf>
    <xf numFmtId="9" fontId="5" fillId="0" borderId="31" xfId="4" applyFont="1" applyFill="1" applyBorder="1" applyAlignment="1">
      <alignment horizontal="center" vertical="center"/>
    </xf>
    <xf numFmtId="9" fontId="5" fillId="0" borderId="38" xfId="4" applyFont="1" applyFill="1" applyBorder="1" applyAlignment="1">
      <alignment horizontal="center" vertical="center"/>
    </xf>
    <xf numFmtId="0" fontId="3" fillId="0" borderId="37" xfId="0" applyFont="1" applyBorder="1" applyAlignment="1">
      <alignment horizontal="center"/>
    </xf>
    <xf numFmtId="0" fontId="3" fillId="0" borderId="31" xfId="0" applyFont="1" applyBorder="1" applyAlignment="1">
      <alignment horizontal="center"/>
    </xf>
    <xf numFmtId="0" fontId="3" fillId="0" borderId="38" xfId="0" applyFont="1" applyBorder="1" applyAlignment="1">
      <alignment horizontal="center"/>
    </xf>
    <xf numFmtId="170" fontId="18" fillId="0" borderId="37" xfId="0" applyNumberFormat="1" applyFont="1" applyBorder="1" applyAlignment="1" applyProtection="1">
      <alignment horizontal="center"/>
      <protection locked="0"/>
    </xf>
    <xf numFmtId="170" fontId="18" fillId="0" borderId="31" xfId="0" applyNumberFormat="1" applyFont="1" applyBorder="1" applyAlignment="1" applyProtection="1">
      <alignment horizontal="center"/>
      <protection locked="0"/>
    </xf>
    <xf numFmtId="170" fontId="18" fillId="0" borderId="38" xfId="0" applyNumberFormat="1" applyFont="1" applyBorder="1" applyAlignment="1" applyProtection="1">
      <alignment horizontal="center"/>
      <protection locked="0"/>
    </xf>
    <xf numFmtId="170" fontId="3" fillId="0" borderId="37" xfId="0" applyNumberFormat="1" applyFont="1" applyBorder="1" applyAlignment="1" applyProtection="1">
      <alignment horizontal="center"/>
      <protection locked="0"/>
    </xf>
    <xf numFmtId="1" fontId="3" fillId="0" borderId="37" xfId="0" applyNumberFormat="1" applyFont="1" applyBorder="1" applyAlignment="1">
      <alignment horizontal="center"/>
    </xf>
    <xf numFmtId="1" fontId="3" fillId="0" borderId="31" xfId="0" applyNumberFormat="1" applyFont="1" applyBorder="1" applyAlignment="1">
      <alignment horizontal="center"/>
    </xf>
    <xf numFmtId="0" fontId="3" fillId="0" borderId="37" xfId="4" applyNumberFormat="1" applyFont="1" applyBorder="1" applyAlignment="1" applyProtection="1">
      <alignment horizontal="right"/>
      <protection locked="0"/>
    </xf>
    <xf numFmtId="0" fontId="18" fillId="0" borderId="31" xfId="4" applyNumberFormat="1" applyFont="1" applyBorder="1" applyAlignment="1" applyProtection="1">
      <alignment horizontal="right"/>
      <protection locked="0"/>
    </xf>
    <xf numFmtId="0" fontId="18" fillId="0" borderId="38" xfId="4" applyNumberFormat="1" applyFont="1" applyBorder="1" applyAlignment="1" applyProtection="1">
      <alignment horizontal="right"/>
      <protection locked="0"/>
    </xf>
    <xf numFmtId="0" fontId="3" fillId="0" borderId="37" xfId="4" applyNumberFormat="1" applyFont="1" applyBorder="1" applyAlignment="1" applyProtection="1">
      <alignment horizontal="center"/>
      <protection locked="0"/>
    </xf>
    <xf numFmtId="0" fontId="3" fillId="0" borderId="31" xfId="4" applyNumberFormat="1" applyFont="1" applyBorder="1" applyAlignment="1" applyProtection="1">
      <alignment horizontal="center"/>
      <protection locked="0"/>
    </xf>
    <xf numFmtId="0" fontId="3" fillId="0" borderId="38" xfId="4" applyNumberFormat="1" applyFont="1" applyBorder="1" applyAlignment="1" applyProtection="1">
      <alignment horizontal="center"/>
      <protection locked="0"/>
    </xf>
    <xf numFmtId="0" fontId="6" fillId="3" borderId="37" xfId="0" applyFont="1" applyFill="1" applyBorder="1" applyAlignment="1">
      <alignment horizontal="center"/>
    </xf>
    <xf numFmtId="0" fontId="6" fillId="3" borderId="31" xfId="0" applyFont="1" applyFill="1" applyBorder="1" applyAlignment="1">
      <alignment horizontal="center"/>
    </xf>
    <xf numFmtId="0" fontId="6" fillId="3" borderId="38" xfId="0" applyFont="1" applyFill="1" applyBorder="1" applyAlignment="1">
      <alignment horizontal="center"/>
    </xf>
    <xf numFmtId="0" fontId="18" fillId="0" borderId="43" xfId="0" applyFont="1" applyBorder="1" applyAlignment="1" applyProtection="1">
      <alignment horizontal="center"/>
      <protection locked="0"/>
    </xf>
    <xf numFmtId="0" fontId="18" fillId="0" borderId="40" xfId="0" applyFont="1" applyBorder="1" applyAlignment="1" applyProtection="1">
      <alignment horizontal="center"/>
      <protection locked="0"/>
    </xf>
    <xf numFmtId="0" fontId="18" fillId="0" borderId="41" xfId="0" applyFont="1" applyBorder="1" applyAlignment="1" applyProtection="1">
      <alignment horizontal="center"/>
      <protection locked="0"/>
    </xf>
    <xf numFmtId="9" fontId="21" fillId="0" borderId="42" xfId="4" applyFont="1" applyFill="1" applyBorder="1" applyAlignment="1">
      <alignment horizontal="center" vertical="center"/>
    </xf>
    <xf numFmtId="9" fontId="21" fillId="0" borderId="35" xfId="4" applyFont="1" applyFill="1" applyBorder="1" applyAlignment="1">
      <alignment horizontal="center" vertical="center"/>
    </xf>
    <xf numFmtId="9" fontId="21" fillId="0" borderId="36" xfId="4" applyFont="1" applyFill="1" applyBorder="1" applyAlignment="1">
      <alignment horizontal="center" vertical="center"/>
    </xf>
    <xf numFmtId="0" fontId="39" fillId="2" borderId="37" xfId="0" applyFont="1" applyFill="1" applyBorder="1" applyAlignment="1">
      <alignment horizontal="left"/>
    </xf>
    <xf numFmtId="0" fontId="39" fillId="2" borderId="31" xfId="0" applyFont="1" applyFill="1" applyBorder="1" applyAlignment="1">
      <alignment horizontal="left"/>
    </xf>
    <xf numFmtId="0" fontId="39" fillId="2" borderId="38" xfId="0" applyFont="1" applyFill="1" applyBorder="1" applyAlignment="1">
      <alignment horizontal="left"/>
    </xf>
    <xf numFmtId="0" fontId="6" fillId="3" borderId="37" xfId="0" applyFont="1" applyFill="1" applyBorder="1" applyAlignment="1">
      <alignment horizontal="right"/>
    </xf>
    <xf numFmtId="0" fontId="6" fillId="3" borderId="31" xfId="0" applyFont="1" applyFill="1" applyBorder="1" applyAlignment="1">
      <alignment horizontal="right"/>
    </xf>
    <xf numFmtId="0" fontId="6" fillId="3" borderId="38" xfId="0" applyFont="1" applyFill="1" applyBorder="1" applyAlignment="1">
      <alignment horizontal="right"/>
    </xf>
    <xf numFmtId="3" fontId="28" fillId="0" borderId="43" xfId="0" applyNumberFormat="1" applyFont="1" applyBorder="1" applyAlignment="1" applyProtection="1">
      <alignment horizontal="center"/>
      <protection locked="0"/>
    </xf>
    <xf numFmtId="3" fontId="28" fillId="0" borderId="40" xfId="0" applyNumberFormat="1" applyFont="1" applyBorder="1" applyAlignment="1" applyProtection="1">
      <alignment horizontal="center"/>
      <protection locked="0"/>
    </xf>
    <xf numFmtId="3" fontId="28" fillId="0" borderId="41" xfId="0" applyNumberFormat="1" applyFont="1" applyBorder="1" applyAlignment="1" applyProtection="1">
      <alignment horizontal="center"/>
      <protection locked="0"/>
    </xf>
    <xf numFmtId="0" fontId="18" fillId="0" borderId="37" xfId="0" applyFont="1" applyBorder="1" applyAlignment="1" applyProtection="1">
      <alignment horizontal="left"/>
      <protection locked="0"/>
    </xf>
    <xf numFmtId="0" fontId="18" fillId="0" borderId="31" xfId="0" applyFont="1" applyBorder="1" applyAlignment="1" applyProtection="1">
      <alignment horizontal="left"/>
      <protection locked="0"/>
    </xf>
    <xf numFmtId="0" fontId="18" fillId="0" borderId="38" xfId="0" applyFont="1" applyBorder="1" applyAlignment="1" applyProtection="1">
      <alignment horizontal="left"/>
      <protection locked="0"/>
    </xf>
    <xf numFmtId="0" fontId="3" fillId="0" borderId="43" xfId="0" applyFont="1" applyBorder="1" applyAlignment="1">
      <alignment horizontal="right"/>
    </xf>
    <xf numFmtId="0" fontId="3" fillId="0" borderId="40" xfId="0" applyFont="1" applyBorder="1" applyAlignment="1">
      <alignment horizontal="right"/>
    </xf>
    <xf numFmtId="0" fontId="3" fillId="0" borderId="41" xfId="0" applyFont="1" applyBorder="1" applyAlignment="1">
      <alignment horizontal="right"/>
    </xf>
    <xf numFmtId="0" fontId="18" fillId="0" borderId="43" xfId="0" applyFont="1" applyBorder="1" applyAlignment="1" applyProtection="1">
      <alignment horizontal="left"/>
      <protection locked="0"/>
    </xf>
    <xf numFmtId="0" fontId="18" fillId="0" borderId="40" xfId="0" applyFont="1" applyBorder="1" applyAlignment="1" applyProtection="1">
      <alignment horizontal="left"/>
      <protection locked="0"/>
    </xf>
    <xf numFmtId="0" fontId="3" fillId="0" borderId="96"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3" xfId="0" applyFont="1" applyBorder="1" applyAlignment="1">
      <alignment horizontal="center" vertical="center" wrapText="1"/>
    </xf>
    <xf numFmtId="170" fontId="38" fillId="0" borderId="43" xfId="0" applyNumberFormat="1" applyFont="1" applyBorder="1" applyAlignment="1">
      <alignment horizontal="center" vertical="center"/>
    </xf>
    <xf numFmtId="170" fontId="38" fillId="0" borderId="40" xfId="0" applyNumberFormat="1" applyFont="1" applyBorder="1" applyAlignment="1">
      <alignment horizontal="center" vertical="center"/>
    </xf>
    <xf numFmtId="170" fontId="38" fillId="0" borderId="41" xfId="0" applyNumberFormat="1" applyFont="1" applyBorder="1" applyAlignment="1">
      <alignment horizontal="center" vertical="center"/>
    </xf>
    <xf numFmtId="170" fontId="38" fillId="0" borderId="42" xfId="0" applyNumberFormat="1" applyFont="1" applyBorder="1" applyAlignment="1">
      <alignment horizontal="center" vertical="center"/>
    </xf>
    <xf numFmtId="170" fontId="38" fillId="0" borderId="35" xfId="0" applyNumberFormat="1" applyFont="1" applyBorder="1" applyAlignment="1">
      <alignment horizontal="center" vertical="center"/>
    </xf>
    <xf numFmtId="170" fontId="38" fillId="0" borderId="36" xfId="0" applyNumberFormat="1" applyFont="1" applyBorder="1" applyAlignment="1">
      <alignment horizontal="center" vertical="center"/>
    </xf>
    <xf numFmtId="0" fontId="3" fillId="0" borderId="67" xfId="0" applyFont="1" applyBorder="1" applyAlignment="1">
      <alignment horizontal="center" wrapText="1"/>
    </xf>
    <xf numFmtId="0" fontId="3" fillId="0" borderId="49" xfId="0" applyFont="1" applyBorder="1" applyAlignment="1">
      <alignment horizontal="center" wrapText="1"/>
    </xf>
    <xf numFmtId="0" fontId="3" fillId="0" borderId="20" xfId="0" applyFont="1" applyBorder="1" applyAlignment="1">
      <alignment horizontal="center" wrapText="1"/>
    </xf>
    <xf numFmtId="0" fontId="3" fillId="0" borderId="18" xfId="0" applyFont="1" applyBorder="1" applyAlignment="1">
      <alignment horizontal="center" wrapText="1"/>
    </xf>
    <xf numFmtId="0" fontId="3" fillId="0" borderId="45" xfId="0" applyFont="1" applyBorder="1" applyAlignment="1">
      <alignment horizontal="center" wrapText="1"/>
    </xf>
    <xf numFmtId="0" fontId="3" fillId="0" borderId="13" xfId="0" applyFont="1" applyBorder="1" applyAlignment="1">
      <alignment horizontal="center" wrapText="1"/>
    </xf>
    <xf numFmtId="0" fontId="3" fillId="0" borderId="43" xfId="0" applyFont="1" applyBorder="1" applyAlignment="1">
      <alignment horizontal="center" vertical="center" textRotation="90" wrapText="1"/>
    </xf>
    <xf numFmtId="0" fontId="3" fillId="0" borderId="40" xfId="0" applyFont="1" applyBorder="1" applyAlignment="1">
      <alignment horizontal="center" vertical="center" textRotation="90" wrapText="1"/>
    </xf>
    <xf numFmtId="0" fontId="3" fillId="0" borderId="41" xfId="0" applyFont="1" applyBorder="1" applyAlignment="1">
      <alignment horizontal="center" vertical="center" textRotation="90" wrapText="1"/>
    </xf>
    <xf numFmtId="0" fontId="3" fillId="0" borderId="33" xfId="0" applyFont="1" applyBorder="1" applyAlignment="1">
      <alignment horizontal="center" vertical="center" textRotation="90" wrapText="1"/>
    </xf>
    <xf numFmtId="0" fontId="3" fillId="0" borderId="0" xfId="0" applyFont="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42" xfId="0" applyFont="1" applyBorder="1" applyAlignment="1">
      <alignment horizontal="center" vertical="center" textRotation="90" wrapText="1"/>
    </xf>
    <xf numFmtId="0" fontId="3" fillId="0" borderId="35" xfId="0" applyFont="1" applyBorder="1" applyAlignment="1">
      <alignment horizontal="center" vertical="center" textRotation="90" wrapText="1"/>
    </xf>
    <xf numFmtId="0" fontId="3" fillId="0" borderId="36" xfId="0" applyFont="1" applyBorder="1" applyAlignment="1">
      <alignment horizontal="center" vertical="center" textRotation="90" wrapText="1"/>
    </xf>
    <xf numFmtId="0" fontId="3" fillId="0" borderId="97" xfId="0" applyFont="1" applyBorder="1" applyAlignment="1">
      <alignment horizontal="left"/>
    </xf>
    <xf numFmtId="164" fontId="3" fillId="0" borderId="97" xfId="0" applyNumberFormat="1" applyFont="1" applyBorder="1" applyAlignment="1">
      <alignment horizontal="left"/>
    </xf>
    <xf numFmtId="0" fontId="3" fillId="0" borderId="40" xfId="0" applyFont="1" applyBorder="1" applyAlignment="1">
      <alignment horizontal="left"/>
    </xf>
    <xf numFmtId="0" fontId="3" fillId="0" borderId="41" xfId="0" applyFont="1" applyBorder="1" applyAlignment="1">
      <alignment horizontal="left"/>
    </xf>
    <xf numFmtId="0" fontId="3" fillId="0" borderId="32" xfId="0" applyFont="1" applyBorder="1" applyAlignment="1">
      <alignment horizontal="center" vertical="center" textRotation="90" wrapText="1"/>
    </xf>
    <xf numFmtId="0" fontId="18" fillId="0" borderId="98" xfId="0" applyFont="1" applyBorder="1" applyAlignment="1" applyProtection="1">
      <alignment horizontal="left"/>
      <protection locked="0"/>
    </xf>
    <xf numFmtId="0" fontId="18" fillId="0" borderId="52" xfId="0" applyFont="1" applyBorder="1" applyAlignment="1" applyProtection="1">
      <alignment horizontal="left"/>
      <protection locked="0"/>
    </xf>
    <xf numFmtId="0" fontId="18" fillId="0" borderId="51" xfId="0" applyFont="1" applyBorder="1" applyAlignment="1" applyProtection="1">
      <alignment horizontal="left"/>
      <protection locked="0"/>
    </xf>
    <xf numFmtId="0" fontId="18" fillId="0" borderId="99" xfId="0" applyFont="1" applyBorder="1" applyAlignment="1" applyProtection="1">
      <alignment horizontal="left"/>
      <protection locked="0"/>
    </xf>
    <xf numFmtId="0" fontId="18" fillId="0" borderId="32" xfId="0" applyFont="1" applyBorder="1" applyAlignment="1" applyProtection="1">
      <alignment horizontal="left"/>
      <protection locked="0"/>
    </xf>
    <xf numFmtId="0" fontId="0" fillId="0" borderId="55" xfId="0" applyBorder="1" applyAlignment="1" applyProtection="1">
      <alignment horizontal="left"/>
      <protection locked="0"/>
    </xf>
    <xf numFmtId="0" fontId="0" fillId="0" borderId="52" xfId="0" applyBorder="1" applyAlignment="1" applyProtection="1">
      <alignment horizontal="left"/>
      <protection locked="0"/>
    </xf>
    <xf numFmtId="0" fontId="0" fillId="0" borderId="50" xfId="0" applyBorder="1" applyAlignment="1" applyProtection="1">
      <alignment horizontal="left"/>
      <protection locked="0"/>
    </xf>
    <xf numFmtId="49" fontId="18" fillId="0" borderId="98" xfId="0" applyNumberFormat="1" applyFont="1" applyBorder="1" applyAlignment="1" applyProtection="1">
      <alignment horizontal="left"/>
      <protection locked="0"/>
    </xf>
    <xf numFmtId="49" fontId="18" fillId="0" borderId="52" xfId="0" applyNumberFormat="1" applyFont="1" applyBorder="1" applyAlignment="1" applyProtection="1">
      <alignment horizontal="left"/>
      <protection locked="0"/>
    </xf>
    <xf numFmtId="49" fontId="18" fillId="0" borderId="51" xfId="0" applyNumberFormat="1" applyFont="1" applyBorder="1" applyAlignment="1" applyProtection="1">
      <alignment horizontal="left"/>
      <protection locked="0"/>
    </xf>
    <xf numFmtId="0" fontId="3" fillId="0" borderId="86" xfId="0" applyFont="1" applyBorder="1" applyAlignment="1">
      <alignment horizontal="left"/>
    </xf>
    <xf numFmtId="9" fontId="0" fillId="8" borderId="37" xfId="4" applyFont="1" applyFill="1" applyBorder="1" applyAlignment="1" applyProtection="1">
      <alignment horizontal="center"/>
      <protection locked="0"/>
    </xf>
    <xf numFmtId="9" fontId="0" fillId="8" borderId="31" xfId="4" applyFont="1" applyFill="1" applyBorder="1" applyAlignment="1" applyProtection="1">
      <alignment horizontal="center"/>
      <protection locked="0"/>
    </xf>
    <xf numFmtId="9" fontId="0" fillId="8" borderId="38" xfId="4" applyFont="1" applyFill="1" applyBorder="1" applyAlignment="1" applyProtection="1">
      <alignment horizontal="center"/>
      <protection locked="0"/>
    </xf>
    <xf numFmtId="1" fontId="64" fillId="2" borderId="0" xfId="0" applyNumberFormat="1" applyFont="1" applyFill="1" applyAlignment="1">
      <alignment horizontal="center"/>
    </xf>
    <xf numFmtId="0" fontId="64" fillId="2" borderId="0" xfId="0" applyFont="1" applyFill="1" applyAlignment="1">
      <alignment horizontal="center"/>
    </xf>
    <xf numFmtId="0" fontId="39" fillId="2" borderId="43" xfId="0" applyFont="1" applyFill="1" applyBorder="1" applyAlignment="1">
      <alignment horizontal="left"/>
    </xf>
    <xf numFmtId="0" fontId="39" fillId="2" borderId="40" xfId="0" applyFont="1" applyFill="1" applyBorder="1" applyAlignment="1">
      <alignment horizontal="left"/>
    </xf>
    <xf numFmtId="0" fontId="6" fillId="2" borderId="40" xfId="0" applyFont="1" applyFill="1" applyBorder="1" applyAlignment="1">
      <alignment horizontal="left"/>
    </xf>
    <xf numFmtId="0" fontId="6" fillId="2" borderId="41" xfId="0" applyFont="1" applyFill="1" applyBorder="1" applyAlignment="1">
      <alignment horizontal="left"/>
    </xf>
    <xf numFmtId="0" fontId="18" fillId="0" borderId="41" xfId="0" applyFont="1" applyBorder="1" applyAlignment="1" applyProtection="1">
      <alignment horizontal="left"/>
      <protection locked="0"/>
    </xf>
    <xf numFmtId="0" fontId="3" fillId="0" borderId="37" xfId="0" applyFont="1" applyBorder="1" applyAlignment="1">
      <alignment horizontal="right"/>
    </xf>
    <xf numFmtId="0" fontId="3" fillId="0" borderId="31" xfId="0" applyFont="1" applyBorder="1" applyAlignment="1">
      <alignment horizontal="right"/>
    </xf>
    <xf numFmtId="0" fontId="3" fillId="0" borderId="38" xfId="0" applyFont="1" applyBorder="1" applyAlignment="1">
      <alignment horizontal="right"/>
    </xf>
    <xf numFmtId="0" fontId="3" fillId="3" borderId="32" xfId="0" applyFont="1" applyFill="1" applyBorder="1" applyAlignment="1">
      <alignment horizontal="center"/>
    </xf>
    <xf numFmtId="0" fontId="3" fillId="3" borderId="32" xfId="0" applyFont="1" applyFill="1" applyBorder="1" applyAlignment="1">
      <alignment horizontal="left"/>
    </xf>
    <xf numFmtId="9" fontId="5" fillId="0" borderId="42" xfId="4" applyFont="1" applyFill="1" applyBorder="1" applyAlignment="1">
      <alignment horizontal="center" vertical="center"/>
    </xf>
    <xf numFmtId="9" fontId="5" fillId="0" borderId="35" xfId="4" applyFont="1" applyFill="1" applyBorder="1" applyAlignment="1">
      <alignment horizontal="center" vertical="center"/>
    </xf>
    <xf numFmtId="9" fontId="5" fillId="0" borderId="36" xfId="4" applyFont="1" applyFill="1" applyBorder="1" applyAlignment="1">
      <alignment horizontal="center" vertical="center"/>
    </xf>
    <xf numFmtId="49" fontId="18" fillId="0" borderId="40" xfId="0" applyNumberFormat="1" applyFont="1" applyBorder="1" applyAlignment="1" applyProtection="1">
      <alignment horizontal="left"/>
      <protection locked="0"/>
    </xf>
    <xf numFmtId="49" fontId="18" fillId="0" borderId="41" xfId="0" applyNumberFormat="1" applyFont="1" applyBorder="1" applyAlignment="1" applyProtection="1">
      <alignment horizontal="left"/>
      <protection locked="0"/>
    </xf>
    <xf numFmtId="9" fontId="19" fillId="3" borderId="37" xfId="4" applyFont="1" applyFill="1" applyBorder="1" applyAlignment="1" applyProtection="1">
      <alignment horizontal="center" vertical="center"/>
    </xf>
    <xf numFmtId="9" fontId="19" fillId="3" borderId="31" xfId="4" applyFont="1" applyFill="1" applyBorder="1" applyAlignment="1" applyProtection="1">
      <alignment horizontal="center" vertical="center"/>
    </xf>
    <xf numFmtId="9" fontId="19" fillId="3" borderId="38" xfId="4" applyFont="1" applyFill="1" applyBorder="1" applyAlignment="1" applyProtection="1">
      <alignment horizontal="center" vertical="center"/>
    </xf>
    <xf numFmtId="0" fontId="12" fillId="3" borderId="67" xfId="0" applyFont="1" applyFill="1" applyBorder="1" applyAlignment="1">
      <alignment horizontal="center" vertical="center"/>
    </xf>
    <xf numFmtId="0" fontId="12" fillId="3" borderId="49" xfId="0" applyFont="1" applyFill="1" applyBorder="1" applyAlignment="1">
      <alignment horizontal="center" vertical="center"/>
    </xf>
    <xf numFmtId="0" fontId="12" fillId="3" borderId="56" xfId="0" applyFont="1" applyFill="1" applyBorder="1" applyAlignment="1">
      <alignment horizontal="center" vertical="center"/>
    </xf>
    <xf numFmtId="0" fontId="12" fillId="3" borderId="0" xfId="0" applyFont="1" applyFill="1" applyAlignment="1">
      <alignment horizontal="center" vertical="center"/>
    </xf>
    <xf numFmtId="0" fontId="16" fillId="3" borderId="56" xfId="0" applyFont="1" applyFill="1" applyBorder="1" applyAlignment="1">
      <alignment horizontal="center" vertical="center"/>
    </xf>
    <xf numFmtId="0" fontId="16" fillId="3" borderId="0" xfId="0" applyFont="1" applyFill="1" applyAlignment="1">
      <alignment horizontal="center" vertical="center"/>
    </xf>
    <xf numFmtId="49" fontId="18" fillId="0" borderId="37" xfId="0" applyNumberFormat="1" applyFont="1" applyBorder="1" applyAlignment="1" applyProtection="1">
      <alignment horizontal="left"/>
      <protection locked="0"/>
    </xf>
    <xf numFmtId="49" fontId="18" fillId="0" borderId="31" xfId="0" applyNumberFormat="1" applyFont="1" applyBorder="1" applyAlignment="1" applyProtection="1">
      <alignment horizontal="left"/>
      <protection locked="0"/>
    </xf>
    <xf numFmtId="49" fontId="18" fillId="0" borderId="38" xfId="0" applyNumberFormat="1" applyFont="1" applyBorder="1" applyAlignment="1" applyProtection="1">
      <alignment horizontal="left"/>
      <protection locked="0"/>
    </xf>
    <xf numFmtId="170" fontId="18" fillId="3" borderId="37" xfId="0" applyNumberFormat="1" applyFont="1" applyFill="1" applyBorder="1" applyAlignment="1" applyProtection="1">
      <alignment horizontal="center" vertical="center"/>
      <protection locked="0"/>
    </xf>
    <xf numFmtId="170" fontId="18" fillId="3" borderId="31" xfId="0" applyNumberFormat="1" applyFont="1" applyFill="1" applyBorder="1" applyAlignment="1" applyProtection="1">
      <alignment horizontal="center" vertical="center"/>
      <protection locked="0"/>
    </xf>
    <xf numFmtId="170" fontId="18" fillId="3" borderId="38" xfId="0" applyNumberFormat="1" applyFont="1" applyFill="1" applyBorder="1" applyAlignment="1" applyProtection="1">
      <alignment horizontal="center" vertical="center"/>
      <protection locked="0"/>
    </xf>
    <xf numFmtId="0" fontId="0" fillId="0" borderId="31" xfId="0" applyBorder="1" applyAlignment="1" applyProtection="1">
      <alignment horizontal="left"/>
      <protection locked="0"/>
    </xf>
    <xf numFmtId="0" fontId="0" fillId="0" borderId="38" xfId="0" applyBorder="1" applyAlignment="1" applyProtection="1">
      <alignment horizontal="left"/>
      <protection locked="0"/>
    </xf>
    <xf numFmtId="167" fontId="6" fillId="3" borderId="0" xfId="0" applyNumberFormat="1" applyFont="1" applyFill="1" applyAlignment="1">
      <alignment horizontal="center" vertical="center"/>
    </xf>
    <xf numFmtId="0" fontId="18" fillId="0" borderId="37" xfId="0" applyFont="1" applyBorder="1" applyAlignment="1" applyProtection="1">
      <alignment horizontal="center"/>
      <protection locked="0"/>
    </xf>
    <xf numFmtId="0" fontId="18" fillId="0" borderId="31"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9" fillId="3" borderId="37" xfId="4" applyNumberFormat="1" applyFont="1" applyFill="1" applyBorder="1" applyAlignment="1" applyProtection="1">
      <alignment horizontal="center" vertical="center"/>
      <protection locked="0"/>
    </xf>
    <xf numFmtId="0" fontId="19" fillId="3" borderId="31" xfId="4" applyNumberFormat="1" applyFont="1" applyFill="1" applyBorder="1" applyAlignment="1" applyProtection="1">
      <alignment horizontal="center" vertical="center"/>
      <protection locked="0"/>
    </xf>
    <xf numFmtId="0" fontId="19" fillId="3" borderId="38" xfId="4" applyNumberFormat="1" applyFont="1" applyFill="1" applyBorder="1" applyAlignment="1" applyProtection="1">
      <alignment horizontal="center" vertical="center"/>
      <protection locked="0"/>
    </xf>
    <xf numFmtId="0" fontId="3" fillId="0" borderId="32" xfId="0" applyFont="1" applyBorder="1" applyAlignment="1">
      <alignment horizontal="center"/>
    </xf>
    <xf numFmtId="166" fontId="18" fillId="0" borderId="37" xfId="0" applyNumberFormat="1" applyFont="1" applyBorder="1" applyAlignment="1" applyProtection="1">
      <alignment horizontal="center"/>
      <protection locked="0"/>
    </xf>
    <xf numFmtId="166" fontId="18" fillId="0" borderId="31" xfId="0" applyNumberFormat="1" applyFont="1" applyBorder="1" applyAlignment="1" applyProtection="1">
      <alignment horizontal="center"/>
      <protection locked="0"/>
    </xf>
    <xf numFmtId="166" fontId="18" fillId="0" borderId="38" xfId="0" applyNumberFormat="1" applyFont="1" applyBorder="1" applyAlignment="1" applyProtection="1">
      <alignment horizontal="center"/>
      <protection locked="0"/>
    </xf>
    <xf numFmtId="166" fontId="3" fillId="0" borderId="32" xfId="0" applyNumberFormat="1" applyFont="1" applyBorder="1" applyAlignment="1">
      <alignment horizontal="center"/>
    </xf>
    <xf numFmtId="0" fontId="92" fillId="0" borderId="32" xfId="0" applyFont="1" applyBorder="1" applyAlignment="1" applyProtection="1">
      <alignment horizontal="center"/>
      <protection locked="0"/>
    </xf>
    <xf numFmtId="170" fontId="18" fillId="0" borderId="43" xfId="0" applyNumberFormat="1" applyFont="1" applyBorder="1" applyAlignment="1" applyProtection="1">
      <alignment horizontal="left"/>
      <protection locked="0"/>
    </xf>
    <xf numFmtId="170" fontId="18" fillId="0" borderId="40" xfId="0" applyNumberFormat="1" applyFont="1" applyBorder="1" applyAlignment="1" applyProtection="1">
      <alignment horizontal="left"/>
      <protection locked="0"/>
    </xf>
    <xf numFmtId="170" fontId="18" fillId="0" borderId="41" xfId="0" applyNumberFormat="1" applyFont="1" applyBorder="1" applyAlignment="1" applyProtection="1">
      <alignment horizontal="left"/>
      <protection locked="0"/>
    </xf>
    <xf numFmtId="9" fontId="18" fillId="0" borderId="43" xfId="4" quotePrefix="1" applyFont="1" applyBorder="1" applyAlignment="1" applyProtection="1">
      <alignment horizontal="center"/>
      <protection locked="0"/>
    </xf>
    <xf numFmtId="9" fontId="18" fillId="0" borderId="40" xfId="4" quotePrefix="1" applyFont="1" applyBorder="1" applyAlignment="1" applyProtection="1">
      <alignment horizontal="center"/>
      <protection locked="0"/>
    </xf>
    <xf numFmtId="9" fontId="18" fillId="0" borderId="41" xfId="4" quotePrefix="1" applyFont="1" applyBorder="1" applyAlignment="1" applyProtection="1">
      <alignment horizontal="center"/>
      <protection locked="0"/>
    </xf>
    <xf numFmtId="44" fontId="18" fillId="0" borderId="43" xfId="1" applyFont="1" applyBorder="1" applyAlignment="1" applyProtection="1">
      <alignment horizontal="left"/>
      <protection locked="0"/>
    </xf>
    <xf numFmtId="44" fontId="18" fillId="0" borderId="40" xfId="1" applyFont="1" applyBorder="1" applyAlignment="1" applyProtection="1">
      <alignment horizontal="left"/>
      <protection locked="0"/>
    </xf>
    <xf numFmtId="44" fontId="18" fillId="0" borderId="41" xfId="1" applyFont="1" applyBorder="1" applyAlignment="1" applyProtection="1">
      <alignment horizontal="left"/>
      <protection locked="0"/>
    </xf>
    <xf numFmtId="0" fontId="4" fillId="0" borderId="43" xfId="0" applyFont="1" applyBorder="1" applyAlignment="1">
      <alignment horizontal="right"/>
    </xf>
    <xf numFmtId="0" fontId="4" fillId="0" borderId="40" xfId="0" applyFont="1" applyBorder="1" applyAlignment="1">
      <alignment horizontal="right"/>
    </xf>
    <xf numFmtId="0" fontId="4" fillId="0" borderId="41" xfId="0" applyFont="1" applyBorder="1" applyAlignment="1">
      <alignment horizontal="right"/>
    </xf>
    <xf numFmtId="0" fontId="6" fillId="3" borderId="0" xfId="0" applyFont="1" applyFill="1" applyAlignment="1">
      <alignment horizontal="center" vertical="top" wrapText="1"/>
    </xf>
    <xf numFmtId="0" fontId="64" fillId="0" borderId="67" xfId="0" applyFont="1" applyBorder="1" applyAlignment="1">
      <alignment horizontal="left" vertical="top" wrapText="1"/>
    </xf>
    <xf numFmtId="0" fontId="64" fillId="0" borderId="49" xfId="0" applyFont="1" applyBorder="1" applyAlignment="1">
      <alignment horizontal="left" vertical="top" wrapText="1"/>
    </xf>
    <xf numFmtId="0" fontId="64" fillId="0" borderId="18" xfId="0" applyFont="1" applyBorder="1" applyAlignment="1">
      <alignment horizontal="left" vertical="top" wrapText="1"/>
    </xf>
    <xf numFmtId="0" fontId="64" fillId="0" borderId="45" xfId="0" applyFont="1" applyBorder="1" applyAlignment="1">
      <alignment horizontal="left" vertical="top" wrapText="1"/>
    </xf>
    <xf numFmtId="0" fontId="64" fillId="3" borderId="67" xfId="0" applyFont="1" applyFill="1" applyBorder="1" applyAlignment="1">
      <alignment horizontal="left" vertical="top" wrapText="1"/>
    </xf>
    <xf numFmtId="0" fontId="64" fillId="3" borderId="49" xfId="0" applyFont="1" applyFill="1" applyBorder="1" applyAlignment="1">
      <alignment horizontal="left" vertical="top" wrapText="1"/>
    </xf>
    <xf numFmtId="0" fontId="64" fillId="3" borderId="18" xfId="0" applyFont="1" applyFill="1" applyBorder="1" applyAlignment="1">
      <alignment horizontal="left" vertical="top" wrapText="1"/>
    </xf>
    <xf numFmtId="0" fontId="64" fillId="3" borderId="45" xfId="0" applyFont="1" applyFill="1" applyBorder="1" applyAlignment="1">
      <alignment horizontal="left" vertical="top" wrapText="1"/>
    </xf>
    <xf numFmtId="0" fontId="9" fillId="3" borderId="67" xfId="0" applyFont="1" applyFill="1" applyBorder="1" applyAlignment="1">
      <alignment horizontal="left" vertical="top" wrapText="1"/>
    </xf>
    <xf numFmtId="0" fontId="9" fillId="3" borderId="49"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5" xfId="0" applyFont="1" applyFill="1" applyBorder="1" applyAlignment="1">
      <alignment horizontal="left" vertical="top" wrapText="1"/>
    </xf>
    <xf numFmtId="0" fontId="3" fillId="0" borderId="42" xfId="0" applyFont="1" applyBorder="1" applyAlignment="1">
      <alignment horizontal="right"/>
    </xf>
    <xf numFmtId="0" fontId="3" fillId="0" borderId="35" xfId="0" applyFont="1" applyBorder="1" applyAlignment="1">
      <alignment horizontal="right"/>
    </xf>
    <xf numFmtId="0" fontId="3" fillId="0" borderId="36" xfId="0" applyFont="1" applyBorder="1" applyAlignment="1">
      <alignment horizontal="right"/>
    </xf>
    <xf numFmtId="0" fontId="3" fillId="3" borderId="67" xfId="0" applyFont="1" applyFill="1" applyBorder="1" applyAlignment="1">
      <alignment horizontal="left" vertical="top" wrapText="1"/>
    </xf>
    <xf numFmtId="0" fontId="8" fillId="0" borderId="43" xfId="0" applyFont="1" applyBorder="1" applyAlignment="1">
      <alignment horizontal="left"/>
    </xf>
    <xf numFmtId="0" fontId="8" fillId="0" borderId="40" xfId="0" applyFont="1" applyBorder="1" applyAlignment="1">
      <alignment horizontal="left"/>
    </xf>
    <xf numFmtId="0" fontId="8" fillId="0" borderId="41" xfId="0" applyFont="1" applyBorder="1" applyAlignment="1">
      <alignment horizontal="left"/>
    </xf>
    <xf numFmtId="0" fontId="8" fillId="0" borderId="42" xfId="0" applyFont="1" applyBorder="1" applyAlignment="1">
      <alignment horizontal="left"/>
    </xf>
    <xf numFmtId="0" fontId="8" fillId="0" borderId="35" xfId="0" applyFont="1" applyBorder="1" applyAlignment="1">
      <alignment horizontal="left"/>
    </xf>
    <xf numFmtId="0" fontId="8" fillId="0" borderId="36" xfId="0" applyFont="1" applyBorder="1" applyAlignment="1">
      <alignment horizontal="left"/>
    </xf>
    <xf numFmtId="0" fontId="6" fillId="0" borderId="37" xfId="0" applyFont="1" applyBorder="1" applyAlignment="1">
      <alignment horizontal="center" wrapText="1"/>
    </xf>
    <xf numFmtId="0" fontId="6" fillId="0" borderId="31" xfId="0" applyFont="1" applyBorder="1" applyAlignment="1">
      <alignment horizontal="center" wrapText="1"/>
    </xf>
    <xf numFmtId="0" fontId="6" fillId="0" borderId="38" xfId="0" applyFont="1" applyBorder="1" applyAlignment="1">
      <alignment horizontal="center" wrapText="1"/>
    </xf>
    <xf numFmtId="9" fontId="79" fillId="2" borderId="31" xfId="4" applyFont="1" applyFill="1" applyBorder="1" applyAlignment="1" applyProtection="1">
      <alignment horizontal="right"/>
    </xf>
    <xf numFmtId="9" fontId="79" fillId="2" borderId="38" xfId="4" applyFont="1" applyFill="1" applyBorder="1" applyAlignment="1" applyProtection="1">
      <alignment horizontal="right"/>
    </xf>
    <xf numFmtId="0" fontId="2" fillId="2" borderId="42" xfId="0" applyFont="1" applyFill="1" applyBorder="1" applyAlignment="1">
      <alignment horizontal="left"/>
    </xf>
    <xf numFmtId="0" fontId="2" fillId="2" borderId="35" xfId="0" applyFont="1" applyFill="1" applyBorder="1" applyAlignment="1">
      <alignment horizontal="left"/>
    </xf>
    <xf numFmtId="0" fontId="6" fillId="3" borderId="37" xfId="0" applyFont="1" applyFill="1" applyBorder="1" applyAlignment="1">
      <alignment horizontal="center" wrapText="1"/>
    </xf>
    <xf numFmtId="0" fontId="6" fillId="3" borderId="31" xfId="0" applyFont="1" applyFill="1" applyBorder="1" applyAlignment="1">
      <alignment horizontal="center" wrapText="1"/>
    </xf>
    <xf numFmtId="0" fontId="8" fillId="0" borderId="43" xfId="0" applyFont="1" applyBorder="1" applyAlignment="1">
      <alignment horizontal="center"/>
    </xf>
    <xf numFmtId="0" fontId="8" fillId="0" borderId="40" xfId="0" applyFont="1" applyBorder="1" applyAlignment="1">
      <alignment horizontal="center"/>
    </xf>
    <xf numFmtId="0" fontId="8" fillId="0" borderId="41" xfId="0" applyFont="1" applyBorder="1" applyAlignment="1">
      <alignment horizontal="center"/>
    </xf>
    <xf numFmtId="0" fontId="8" fillId="0" borderId="42" xfId="0" applyFont="1" applyBorder="1" applyAlignment="1">
      <alignment horizontal="center"/>
    </xf>
    <xf numFmtId="0" fontId="8" fillId="0" borderId="35" xfId="0" applyFont="1" applyBorder="1" applyAlignment="1">
      <alignment horizontal="center"/>
    </xf>
    <xf numFmtId="0" fontId="8" fillId="0" borderId="36" xfId="0" applyFont="1" applyBorder="1" applyAlignment="1">
      <alignment horizontal="center"/>
    </xf>
    <xf numFmtId="170" fontId="8" fillId="3" borderId="37" xfId="0" applyNumberFormat="1" applyFont="1" applyFill="1" applyBorder="1" applyAlignment="1">
      <alignment horizontal="center" vertical="center"/>
    </xf>
    <xf numFmtId="170" fontId="8" fillId="3" borderId="31" xfId="0" applyNumberFormat="1" applyFont="1" applyFill="1" applyBorder="1" applyAlignment="1">
      <alignment horizontal="center" vertical="center"/>
    </xf>
    <xf numFmtId="170" fontId="8" fillId="3" borderId="38" xfId="0" applyNumberFormat="1" applyFont="1" applyFill="1" applyBorder="1" applyAlignment="1">
      <alignment horizontal="center" vertical="center"/>
    </xf>
    <xf numFmtId="167"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8" fillId="0" borderId="43" xfId="0" applyNumberFormat="1" applyFont="1" applyBorder="1" applyAlignment="1">
      <alignment horizontal="center"/>
    </xf>
    <xf numFmtId="166" fontId="8" fillId="0" borderId="40" xfId="0" applyNumberFormat="1" applyFont="1" applyBorder="1" applyAlignment="1">
      <alignment horizontal="center"/>
    </xf>
    <xf numFmtId="166" fontId="8" fillId="0" borderId="41" xfId="0" applyNumberFormat="1" applyFont="1" applyBorder="1" applyAlignment="1">
      <alignment horizontal="center"/>
    </xf>
    <xf numFmtId="166" fontId="8" fillId="0" borderId="42" xfId="0" applyNumberFormat="1" applyFont="1" applyBorder="1" applyAlignment="1">
      <alignment horizontal="center"/>
    </xf>
    <xf numFmtId="166" fontId="8" fillId="0" borderId="35" xfId="0" applyNumberFormat="1" applyFont="1" applyBorder="1" applyAlignment="1">
      <alignment horizontal="center"/>
    </xf>
    <xf numFmtId="166" fontId="8" fillId="0" borderId="36" xfId="0" applyNumberFormat="1" applyFont="1" applyBorder="1" applyAlignment="1">
      <alignment horizontal="center"/>
    </xf>
    <xf numFmtId="0" fontId="36" fillId="3" borderId="37" xfId="4" applyNumberFormat="1" applyFont="1" applyFill="1" applyBorder="1" applyAlignment="1" applyProtection="1">
      <alignment horizontal="center" vertical="center"/>
    </xf>
    <xf numFmtId="0" fontId="36" fillId="3" borderId="31" xfId="4" applyNumberFormat="1" applyFont="1" applyFill="1" applyBorder="1" applyAlignment="1" applyProtection="1">
      <alignment horizontal="center" vertical="center"/>
    </xf>
    <xf numFmtId="0" fontId="36" fillId="3" borderId="38" xfId="4" applyNumberFormat="1" applyFont="1" applyFill="1" applyBorder="1" applyAlignment="1" applyProtection="1">
      <alignment horizontal="center" vertical="center"/>
    </xf>
    <xf numFmtId="0" fontId="64" fillId="0" borderId="44" xfId="0" applyFont="1" applyBorder="1" applyAlignment="1">
      <alignment horizontal="left" vertical="top" wrapText="1"/>
    </xf>
    <xf numFmtId="0" fontId="64" fillId="0" borderId="35" xfId="0" applyFont="1" applyBorder="1" applyAlignment="1">
      <alignment horizontal="left" vertical="top" wrapText="1"/>
    </xf>
    <xf numFmtId="0" fontId="15" fillId="0" borderId="37" xfId="0" applyFont="1" applyBorder="1" applyAlignment="1" applyProtection="1">
      <alignment horizontal="center" vertical="center"/>
      <protection locked="0"/>
    </xf>
    <xf numFmtId="0" fontId="15" fillId="0" borderId="31" xfId="0" applyFont="1" applyBorder="1" applyAlignment="1" applyProtection="1">
      <alignment horizontal="center" vertical="center"/>
      <protection locked="0"/>
    </xf>
    <xf numFmtId="0" fontId="15" fillId="0" borderId="38" xfId="0" applyFont="1" applyBorder="1" applyAlignment="1" applyProtection="1">
      <alignment horizontal="center" vertical="center"/>
      <protection locked="0"/>
    </xf>
    <xf numFmtId="0" fontId="3" fillId="0" borderId="42" xfId="0" applyFont="1" applyBorder="1" applyAlignment="1">
      <alignment horizontal="center"/>
    </xf>
    <xf numFmtId="0" fontId="3" fillId="0" borderId="35" xfId="0" applyFont="1" applyBorder="1" applyAlignment="1">
      <alignment horizontal="center"/>
    </xf>
    <xf numFmtId="0" fontId="3" fillId="0" borderId="36" xfId="0" applyFont="1" applyBorder="1" applyAlignment="1">
      <alignment horizontal="center"/>
    </xf>
    <xf numFmtId="0" fontId="3" fillId="0" borderId="32" xfId="0" applyFont="1" applyBorder="1" applyAlignment="1">
      <alignment horizontal="left"/>
    </xf>
    <xf numFmtId="9" fontId="8" fillId="3" borderId="37" xfId="4" applyFont="1" applyFill="1" applyBorder="1" applyAlignment="1">
      <alignment horizontal="center"/>
    </xf>
    <xf numFmtId="9" fontId="8" fillId="3" borderId="31" xfId="4" applyFont="1" applyFill="1" applyBorder="1" applyAlignment="1">
      <alignment horizontal="center"/>
    </xf>
    <xf numFmtId="9" fontId="8" fillId="3" borderId="38" xfId="4" applyFont="1" applyFill="1" applyBorder="1" applyAlignment="1">
      <alignment horizontal="center"/>
    </xf>
    <xf numFmtId="9" fontId="2" fillId="2" borderId="31" xfId="4" applyFill="1" applyBorder="1" applyAlignment="1" applyProtection="1">
      <alignment horizontal="center"/>
    </xf>
    <xf numFmtId="9" fontId="2" fillId="2" borderId="38" xfId="4" applyFill="1" applyBorder="1" applyAlignment="1" applyProtection="1">
      <alignment horizontal="center"/>
    </xf>
    <xf numFmtId="0" fontId="15" fillId="2" borderId="37" xfId="0" applyFont="1" applyFill="1" applyBorder="1" applyAlignment="1">
      <alignment horizontal="left"/>
    </xf>
    <xf numFmtId="0" fontId="15" fillId="2" borderId="31" xfId="0" applyFont="1" applyFill="1" applyBorder="1" applyAlignment="1">
      <alignment horizontal="left"/>
    </xf>
    <xf numFmtId="0" fontId="0" fillId="2" borderId="31" xfId="0" applyFill="1" applyBorder="1" applyAlignment="1">
      <alignment horizontal="left"/>
    </xf>
    <xf numFmtId="0" fontId="42" fillId="2" borderId="101" xfId="0" applyFont="1" applyFill="1" applyBorder="1" applyAlignment="1">
      <alignment horizontal="left"/>
    </xf>
    <xf numFmtId="0" fontId="42" fillId="2" borderId="31" xfId="0" applyFont="1" applyFill="1" applyBorder="1" applyAlignment="1">
      <alignment horizontal="left"/>
    </xf>
    <xf numFmtId="9" fontId="15" fillId="2" borderId="31" xfId="4" applyFont="1" applyFill="1" applyBorder="1" applyAlignment="1" applyProtection="1">
      <alignment horizontal="center"/>
    </xf>
    <xf numFmtId="9" fontId="15" fillId="2" borderId="38" xfId="4" applyFont="1" applyFill="1" applyBorder="1" applyAlignment="1" applyProtection="1">
      <alignment horizontal="center"/>
    </xf>
    <xf numFmtId="0" fontId="6" fillId="0" borderId="42" xfId="0" applyFont="1" applyBorder="1" applyAlignment="1">
      <alignment horizontal="center" wrapText="1"/>
    </xf>
    <xf numFmtId="0" fontId="6" fillId="0" borderId="35" xfId="0" applyFont="1" applyBorder="1" applyAlignment="1">
      <alignment horizontal="center" wrapText="1"/>
    </xf>
    <xf numFmtId="0" fontId="6" fillId="0" borderId="36" xfId="0" applyFont="1" applyBorder="1" applyAlignment="1">
      <alignment horizontal="center" wrapText="1"/>
    </xf>
    <xf numFmtId="0" fontId="32" fillId="3" borderId="37" xfId="0" applyFont="1" applyFill="1" applyBorder="1" applyAlignment="1">
      <alignment horizontal="right" wrapText="1"/>
    </xf>
    <xf numFmtId="0" fontId="4" fillId="0" borderId="31" xfId="0" applyFont="1" applyBorder="1"/>
    <xf numFmtId="0" fontId="27" fillId="3" borderId="100" xfId="0" applyFont="1" applyFill="1" applyBorder="1" applyAlignment="1">
      <alignment horizontal="left" vertical="center"/>
    </xf>
    <xf numFmtId="0" fontId="27" fillId="3" borderId="31" xfId="0" applyFont="1" applyFill="1" applyBorder="1" applyAlignment="1">
      <alignment horizontal="left" vertical="center"/>
    </xf>
    <xf numFmtId="0" fontId="6" fillId="3" borderId="43" xfId="0" applyFont="1" applyFill="1" applyBorder="1" applyAlignment="1">
      <alignment horizontal="center"/>
    </xf>
    <xf numFmtId="0" fontId="6" fillId="3" borderId="40" xfId="0" applyFont="1" applyFill="1" applyBorder="1" applyAlignment="1">
      <alignment horizontal="center"/>
    </xf>
    <xf numFmtId="0" fontId="6" fillId="3" borderId="41" xfId="0" applyFont="1" applyFill="1" applyBorder="1" applyAlignment="1">
      <alignment horizontal="center"/>
    </xf>
    <xf numFmtId="0" fontId="6" fillId="3" borderId="35" xfId="0" applyFont="1" applyFill="1" applyBorder="1" applyAlignment="1">
      <alignment horizontal="center"/>
    </xf>
    <xf numFmtId="0" fontId="6" fillId="3" borderId="36" xfId="0" applyFont="1" applyFill="1" applyBorder="1" applyAlignment="1">
      <alignment horizontal="center"/>
    </xf>
    <xf numFmtId="0" fontId="14" fillId="0" borderId="37" xfId="0" applyFont="1" applyBorder="1" applyAlignment="1">
      <alignment horizontal="right"/>
    </xf>
    <xf numFmtId="0" fontId="14" fillId="0" borderId="31" xfId="0" applyFont="1" applyBorder="1" applyAlignment="1">
      <alignment horizontal="right"/>
    </xf>
    <xf numFmtId="0" fontId="14" fillId="0" borderId="38" xfId="0" applyFont="1" applyBorder="1" applyAlignment="1">
      <alignment horizontal="right"/>
    </xf>
    <xf numFmtId="9" fontId="15" fillId="3" borderId="37" xfId="4" applyFont="1" applyFill="1" applyBorder="1" applyAlignment="1">
      <alignment horizontal="center"/>
    </xf>
    <xf numFmtId="9" fontId="15" fillId="3" borderId="31" xfId="4" applyFont="1" applyFill="1" applyBorder="1" applyAlignment="1">
      <alignment horizontal="center"/>
    </xf>
    <xf numFmtId="9" fontId="15" fillId="3" borderId="38" xfId="4" applyFont="1" applyFill="1" applyBorder="1" applyAlignment="1">
      <alignment horizontal="center"/>
    </xf>
    <xf numFmtId="0" fontId="27" fillId="3" borderId="31" xfId="0" quotePrefix="1" applyFont="1" applyFill="1" applyBorder="1" applyAlignment="1">
      <alignment horizontal="center" vertical="center"/>
    </xf>
    <xf numFmtId="0" fontId="27" fillId="3" borderId="31" xfId="0" applyFont="1" applyFill="1" applyBorder="1" applyAlignment="1">
      <alignment horizontal="center" vertical="center"/>
    </xf>
    <xf numFmtId="0" fontId="27" fillId="3" borderId="31" xfId="0" applyFont="1" applyFill="1" applyBorder="1" applyAlignment="1">
      <alignment horizontal="center" vertical="center" wrapText="1"/>
    </xf>
    <xf numFmtId="0" fontId="21" fillId="3" borderId="100" xfId="0" applyFont="1" applyFill="1" applyBorder="1" applyAlignment="1">
      <alignment horizontal="center" vertical="center" wrapText="1" shrinkToFit="1"/>
    </xf>
    <xf numFmtId="0" fontId="21" fillId="3" borderId="31" xfId="0" applyFont="1" applyFill="1" applyBorder="1" applyAlignment="1">
      <alignment horizontal="center" vertical="center" wrapText="1" shrinkToFit="1"/>
    </xf>
    <xf numFmtId="0" fontId="21" fillId="3" borderId="48" xfId="0" applyFont="1" applyFill="1" applyBorder="1" applyAlignment="1">
      <alignment horizontal="center" vertical="center" wrapText="1" shrinkToFit="1"/>
    </xf>
    <xf numFmtId="0" fontId="15" fillId="3" borderId="100"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6" fillId="3" borderId="43" xfId="0" applyFont="1" applyFill="1" applyBorder="1" applyAlignment="1">
      <alignment horizontal="left"/>
    </xf>
    <xf numFmtId="0" fontId="6" fillId="3" borderId="40" xfId="0" applyFont="1" applyFill="1" applyBorder="1" applyAlignment="1">
      <alignment horizontal="left"/>
    </xf>
    <xf numFmtId="0" fontId="6" fillId="3" borderId="42" xfId="0" applyFont="1" applyFill="1" applyBorder="1" applyAlignment="1">
      <alignment horizontal="left"/>
    </xf>
    <xf numFmtId="0" fontId="6" fillId="3" borderId="35" xfId="0" applyFont="1" applyFill="1" applyBorder="1" applyAlignment="1">
      <alignment horizontal="left"/>
    </xf>
    <xf numFmtId="0" fontId="6" fillId="0" borderId="43"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6" fillId="0" borderId="42" xfId="0" applyFont="1" applyBorder="1" applyAlignment="1">
      <alignment horizontal="center"/>
    </xf>
    <xf numFmtId="0" fontId="6" fillId="0" borderId="35" xfId="0" applyFont="1" applyBorder="1" applyAlignment="1">
      <alignment horizontal="center"/>
    </xf>
    <xf numFmtId="0" fontId="6" fillId="0" borderId="36" xfId="0" applyFont="1" applyBorder="1" applyAlignment="1">
      <alignment horizontal="center"/>
    </xf>
    <xf numFmtId="0" fontId="10" fillId="2" borderId="37" xfId="0" applyFont="1" applyFill="1" applyBorder="1" applyAlignment="1">
      <alignment horizontal="left"/>
    </xf>
    <xf numFmtId="0" fontId="10" fillId="2" borderId="31" xfId="0" applyFont="1" applyFill="1" applyBorder="1" applyAlignment="1">
      <alignment horizontal="left"/>
    </xf>
    <xf numFmtId="0" fontId="10" fillId="2" borderId="38" xfId="0" applyFont="1" applyFill="1" applyBorder="1" applyAlignment="1">
      <alignment horizontal="left"/>
    </xf>
    <xf numFmtId="0" fontId="15" fillId="11" borderId="37" xfId="0" applyFont="1" applyFill="1" applyBorder="1" applyAlignment="1" applyProtection="1">
      <alignment horizontal="center" vertical="center"/>
      <protection locked="0"/>
    </xf>
    <xf numFmtId="0" fontId="15" fillId="11" borderId="31" xfId="0" applyFont="1" applyFill="1" applyBorder="1" applyAlignment="1" applyProtection="1">
      <alignment horizontal="center" vertical="center"/>
      <protection locked="0"/>
    </xf>
    <xf numFmtId="0" fontId="15" fillId="11" borderId="38" xfId="0" applyFont="1" applyFill="1" applyBorder="1" applyAlignment="1" applyProtection="1">
      <alignment horizontal="center" vertical="center"/>
      <protection locked="0"/>
    </xf>
    <xf numFmtId="0" fontId="3" fillId="3" borderId="37" xfId="0" applyFont="1" applyFill="1" applyBorder="1" applyAlignment="1">
      <alignment horizontal="right" vertical="center" wrapText="1"/>
    </xf>
    <xf numFmtId="0" fontId="3" fillId="3" borderId="31" xfId="0" applyFont="1" applyFill="1" applyBorder="1" applyAlignment="1">
      <alignment horizontal="right" vertical="center" wrapText="1"/>
    </xf>
    <xf numFmtId="0" fontId="15" fillId="12" borderId="37" xfId="0" applyFont="1" applyFill="1" applyBorder="1" applyAlignment="1">
      <alignment horizontal="left"/>
    </xf>
    <xf numFmtId="0" fontId="15" fillId="12" borderId="31" xfId="0" applyFont="1" applyFill="1" applyBorder="1" applyAlignment="1">
      <alignment horizontal="left"/>
    </xf>
    <xf numFmtId="0" fontId="0" fillId="12" borderId="31" xfId="0" applyFill="1" applyBorder="1" applyAlignment="1">
      <alignment horizontal="left"/>
    </xf>
    <xf numFmtId="9" fontId="2" fillId="12" borderId="31" xfId="4" applyFill="1" applyBorder="1" applyAlignment="1" applyProtection="1">
      <alignment horizontal="center"/>
    </xf>
    <xf numFmtId="9" fontId="2" fillId="12" borderId="38" xfId="4" applyFill="1" applyBorder="1" applyAlignment="1" applyProtection="1">
      <alignment horizontal="center"/>
    </xf>
    <xf numFmtId="0" fontId="3" fillId="0" borderId="37" xfId="0" applyFont="1" applyBorder="1" applyAlignment="1">
      <alignment horizontal="left"/>
    </xf>
    <xf numFmtId="0" fontId="3" fillId="0" borderId="31" xfId="0" applyFont="1" applyBorder="1" applyAlignment="1">
      <alignment horizontal="left"/>
    </xf>
    <xf numFmtId="0" fontId="3" fillId="0" borderId="38" xfId="0" applyFont="1" applyBorder="1" applyAlignment="1">
      <alignment horizontal="left"/>
    </xf>
    <xf numFmtId="0" fontId="15" fillId="2" borderId="0" xfId="0" applyFont="1" applyFill="1" applyAlignment="1">
      <alignment horizontal="left"/>
    </xf>
    <xf numFmtId="0" fontId="0" fillId="2" borderId="0" xfId="0" applyFill="1" applyAlignment="1">
      <alignment horizontal="left"/>
    </xf>
    <xf numFmtId="9" fontId="2" fillId="2" borderId="0" xfId="4" applyFill="1" applyBorder="1" applyAlignment="1" applyProtection="1">
      <alignment horizontal="center"/>
    </xf>
    <xf numFmtId="0" fontId="64" fillId="0" borderId="32" xfId="0" applyFont="1" applyBorder="1" applyAlignment="1">
      <alignment horizontal="left"/>
    </xf>
    <xf numFmtId="9" fontId="2" fillId="3" borderId="37" xfId="4" applyFont="1" applyFill="1" applyBorder="1" applyAlignment="1">
      <alignment horizontal="center"/>
    </xf>
    <xf numFmtId="9" fontId="2" fillId="3" borderId="31" xfId="4" applyFont="1" applyFill="1" applyBorder="1" applyAlignment="1">
      <alignment horizontal="center"/>
    </xf>
    <xf numFmtId="9" fontId="2" fillId="3" borderId="38" xfId="4" applyFont="1" applyFill="1" applyBorder="1" applyAlignment="1">
      <alignment horizontal="center"/>
    </xf>
    <xf numFmtId="0" fontId="64" fillId="0" borderId="37" xfId="0" applyFont="1" applyBorder="1" applyAlignment="1">
      <alignment horizontal="left"/>
    </xf>
    <xf numFmtId="0" fontId="64" fillId="0" borderId="31" xfId="0" applyFont="1" applyBorder="1" applyAlignment="1">
      <alignment horizontal="left"/>
    </xf>
    <xf numFmtId="0" fontId="64" fillId="0" borderId="38" xfId="0" applyFont="1" applyBorder="1" applyAlignment="1">
      <alignment horizontal="left"/>
    </xf>
    <xf numFmtId="0" fontId="70" fillId="2" borderId="37" xfId="0" applyFont="1" applyFill="1" applyBorder="1" applyAlignment="1">
      <alignment horizontal="left"/>
    </xf>
    <xf numFmtId="0" fontId="70" fillId="2" borderId="31" xfId="0" applyFont="1" applyFill="1" applyBorder="1" applyAlignment="1">
      <alignment horizontal="left"/>
    </xf>
    <xf numFmtId="0" fontId="70" fillId="2" borderId="38" xfId="0" applyFont="1" applyFill="1" applyBorder="1" applyAlignment="1">
      <alignment horizontal="left"/>
    </xf>
    <xf numFmtId="0" fontId="83" fillId="2" borderId="101" xfId="0" applyFont="1" applyFill="1" applyBorder="1" applyAlignment="1">
      <alignment horizontal="left"/>
    </xf>
    <xf numFmtId="0" fontId="83" fillId="2" borderId="31" xfId="0" applyFont="1" applyFill="1" applyBorder="1" applyAlignment="1">
      <alignment horizontal="left"/>
    </xf>
    <xf numFmtId="0" fontId="49" fillId="2" borderId="31" xfId="0" applyFont="1" applyFill="1" applyBorder="1" applyAlignment="1">
      <alignment horizontal="left"/>
    </xf>
    <xf numFmtId="0" fontId="49" fillId="12" borderId="31" xfId="0" applyFont="1" applyFill="1" applyBorder="1" applyAlignment="1">
      <alignment horizontal="left"/>
    </xf>
    <xf numFmtId="0" fontId="64" fillId="0" borderId="42" xfId="0" applyFont="1" applyBorder="1" applyAlignment="1">
      <alignment horizontal="center"/>
    </xf>
    <xf numFmtId="0" fontId="64" fillId="0" borderId="35" xfId="0" applyFont="1" applyBorder="1" applyAlignment="1">
      <alignment horizontal="center"/>
    </xf>
    <xf numFmtId="0" fontId="64" fillId="0" borderId="36" xfId="0" applyFont="1" applyBorder="1" applyAlignment="1">
      <alignment horizontal="center"/>
    </xf>
    <xf numFmtId="0" fontId="71" fillId="0" borderId="43" xfId="0" applyFont="1" applyBorder="1" applyAlignment="1">
      <alignment horizontal="center"/>
    </xf>
    <xf numFmtId="0" fontId="71" fillId="0" borderId="40" xfId="0" applyFont="1" applyBorder="1" applyAlignment="1">
      <alignment horizontal="center"/>
    </xf>
    <xf numFmtId="0" fontId="71" fillId="0" borderId="41" xfId="0" applyFont="1" applyBorder="1" applyAlignment="1">
      <alignment horizontal="center"/>
    </xf>
    <xf numFmtId="0" fontId="71" fillId="0" borderId="42" xfId="0" applyFont="1" applyBorder="1" applyAlignment="1">
      <alignment horizontal="center"/>
    </xf>
    <xf numFmtId="0" fontId="71" fillId="0" borderId="35" xfId="0" applyFont="1" applyBorder="1" applyAlignment="1">
      <alignment horizontal="center"/>
    </xf>
    <xf numFmtId="0" fontId="71" fillId="0" borderId="36" xfId="0" applyFont="1" applyBorder="1" applyAlignment="1">
      <alignment horizontal="center"/>
    </xf>
    <xf numFmtId="0" fontId="71" fillId="3" borderId="43" xfId="0" applyFont="1" applyFill="1" applyBorder="1" applyAlignment="1">
      <alignment horizontal="left"/>
    </xf>
    <xf numFmtId="0" fontId="71" fillId="3" borderId="40" xfId="0" applyFont="1" applyFill="1" applyBorder="1" applyAlignment="1">
      <alignment horizontal="left"/>
    </xf>
    <xf numFmtId="0" fontId="71" fillId="3" borderId="42" xfId="0" applyFont="1" applyFill="1" applyBorder="1" applyAlignment="1">
      <alignment horizontal="left"/>
    </xf>
    <xf numFmtId="0" fontId="71" fillId="3" borderId="35" xfId="0" applyFont="1" applyFill="1" applyBorder="1" applyAlignment="1">
      <alignment horizontal="left"/>
    </xf>
    <xf numFmtId="0" fontId="71" fillId="3" borderId="40" xfId="0" applyFont="1" applyFill="1" applyBorder="1" applyAlignment="1">
      <alignment horizontal="center"/>
    </xf>
    <xf numFmtId="0" fontId="71" fillId="3" borderId="41" xfId="0" applyFont="1" applyFill="1" applyBorder="1" applyAlignment="1">
      <alignment horizontal="center"/>
    </xf>
    <xf numFmtId="0" fontId="71" fillId="3" borderId="35" xfId="0" applyFont="1" applyFill="1" applyBorder="1" applyAlignment="1">
      <alignment horizontal="center"/>
    </xf>
    <xf numFmtId="0" fontId="71" fillId="3" borderId="36" xfId="0" applyFont="1" applyFill="1" applyBorder="1" applyAlignment="1">
      <alignment horizontal="center"/>
    </xf>
    <xf numFmtId="0" fontId="15" fillId="0" borderId="55" xfId="0" applyFont="1" applyBorder="1" applyAlignment="1">
      <alignment horizontal="left"/>
    </xf>
    <xf numFmtId="0" fontId="15" fillId="0" borderId="52" xfId="0" applyFont="1" applyBorder="1" applyAlignment="1">
      <alignment horizontal="left"/>
    </xf>
    <xf numFmtId="0" fontId="15" fillId="0" borderId="50" xfId="0" applyFont="1" applyBorder="1" applyAlignment="1">
      <alignment horizontal="left"/>
    </xf>
    <xf numFmtId="0" fontId="43" fillId="0" borderId="37" xfId="0" applyFont="1" applyBorder="1" applyAlignment="1" applyProtection="1">
      <alignment horizontal="left" vertical="top" wrapText="1"/>
      <protection locked="0"/>
    </xf>
    <xf numFmtId="0" fontId="43" fillId="0" borderId="31" xfId="0" applyFont="1" applyBorder="1" applyAlignment="1" applyProtection="1">
      <alignment horizontal="left" vertical="top" wrapText="1"/>
      <protection locked="0"/>
    </xf>
    <xf numFmtId="0" fontId="43" fillId="0" borderId="38" xfId="0" applyFont="1" applyBorder="1" applyAlignment="1" applyProtection="1">
      <alignment horizontal="left" vertical="top" wrapText="1"/>
      <protection locked="0"/>
    </xf>
    <xf numFmtId="0" fontId="15" fillId="0" borderId="55" xfId="0" applyFont="1" applyBorder="1" applyAlignment="1">
      <alignment horizontal="left" wrapText="1"/>
    </xf>
    <xf numFmtId="0" fontId="15" fillId="0" borderId="52" xfId="0" applyFont="1" applyBorder="1" applyAlignment="1">
      <alignment horizontal="left" wrapText="1"/>
    </xf>
    <xf numFmtId="0" fontId="15" fillId="0" borderId="50" xfId="0" applyFont="1" applyBorder="1" applyAlignment="1">
      <alignment horizontal="left" wrapText="1"/>
    </xf>
    <xf numFmtId="0" fontId="3" fillId="0" borderId="37" xfId="0" applyFont="1" applyBorder="1" applyAlignment="1" applyProtection="1">
      <alignment horizontal="left" vertical="top" wrapText="1"/>
      <protection locked="0"/>
    </xf>
    <xf numFmtId="0" fontId="3" fillId="0" borderId="31" xfId="0" applyFont="1" applyBorder="1" applyAlignment="1" applyProtection="1">
      <alignment horizontal="left" vertical="top" wrapText="1"/>
      <protection locked="0"/>
    </xf>
    <xf numFmtId="0" fontId="3" fillId="0" borderId="38" xfId="0" applyFont="1" applyBorder="1" applyAlignment="1" applyProtection="1">
      <alignment horizontal="left" vertical="top" wrapText="1"/>
      <protection locked="0"/>
    </xf>
    <xf numFmtId="0" fontId="15" fillId="2" borderId="102" xfId="0" applyFont="1" applyFill="1" applyBorder="1" applyAlignment="1">
      <alignment horizontal="left"/>
    </xf>
    <xf numFmtId="0" fontId="15" fillId="2" borderId="103" xfId="0" applyFont="1" applyFill="1" applyBorder="1" applyAlignment="1">
      <alignment horizontal="left"/>
    </xf>
    <xf numFmtId="0" fontId="15" fillId="2" borderId="104" xfId="0" applyFont="1" applyFill="1" applyBorder="1" applyAlignment="1">
      <alignment horizontal="left"/>
    </xf>
    <xf numFmtId="0" fontId="3" fillId="0" borderId="33" xfId="0" applyFont="1" applyBorder="1" applyAlignment="1">
      <alignment horizontal="right"/>
    </xf>
    <xf numFmtId="0" fontId="3" fillId="0" borderId="0" xfId="0" applyFont="1" applyAlignment="1">
      <alignment horizontal="right"/>
    </xf>
    <xf numFmtId="0" fontId="3" fillId="0" borderId="34" xfId="0" applyFont="1" applyBorder="1" applyAlignment="1">
      <alignment horizontal="right"/>
    </xf>
    <xf numFmtId="0" fontId="8" fillId="2" borderId="103" xfId="0" applyFont="1" applyFill="1" applyBorder="1" applyAlignment="1">
      <alignment horizontal="left"/>
    </xf>
    <xf numFmtId="0" fontId="8" fillId="2" borderId="104" xfId="0" applyFont="1" applyFill="1" applyBorder="1" applyAlignment="1">
      <alignment horizontal="left"/>
    </xf>
    <xf numFmtId="0" fontId="3" fillId="0" borderId="33"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34" xfId="0" applyFont="1" applyBorder="1" applyAlignment="1" applyProtection="1">
      <alignment horizontal="left" vertical="top" wrapText="1"/>
      <protection locked="0"/>
    </xf>
    <xf numFmtId="0" fontId="3" fillId="0" borderId="42" xfId="0" applyFont="1" applyBorder="1" applyAlignment="1" applyProtection="1">
      <alignment horizontal="left" vertical="top" wrapText="1"/>
      <protection locked="0"/>
    </xf>
    <xf numFmtId="0" fontId="3" fillId="0" borderId="35" xfId="0" applyFont="1" applyBorder="1" applyAlignment="1" applyProtection="1">
      <alignment horizontal="left" vertical="top" wrapText="1"/>
      <protection locked="0"/>
    </xf>
    <xf numFmtId="0" fontId="3" fillId="0" borderId="36" xfId="0" applyFont="1" applyBorder="1" applyAlignment="1" applyProtection="1">
      <alignment horizontal="left" vertical="top" wrapText="1"/>
      <protection locked="0"/>
    </xf>
    <xf numFmtId="0" fontId="43" fillId="0" borderId="37" xfId="0" applyFont="1" applyBorder="1" applyAlignment="1">
      <alignment horizontal="center" vertical="top" wrapText="1"/>
    </xf>
    <xf numFmtId="0" fontId="0" fillId="0" borderId="31" xfId="0" applyBorder="1" applyAlignment="1">
      <alignment horizontal="center" vertical="top" wrapText="1"/>
    </xf>
    <xf numFmtId="0" fontId="0" fillId="0" borderId="38" xfId="0" applyBorder="1" applyAlignment="1">
      <alignment horizontal="center" vertical="top" wrapText="1"/>
    </xf>
    <xf numFmtId="0" fontId="69" fillId="2" borderId="102" xfId="0" applyFont="1" applyFill="1" applyBorder="1" applyAlignment="1">
      <alignment horizontal="left"/>
    </xf>
    <xf numFmtId="0" fontId="69" fillId="2" borderId="103" xfId="0" applyFont="1" applyFill="1" applyBorder="1" applyAlignment="1">
      <alignment horizontal="left"/>
    </xf>
    <xf numFmtId="0" fontId="69" fillId="2" borderId="104" xfId="0" applyFont="1" applyFill="1" applyBorder="1" applyAlignment="1">
      <alignment horizontal="left"/>
    </xf>
    <xf numFmtId="0" fontId="15" fillId="2" borderId="124" xfId="0" applyFont="1" applyFill="1" applyBorder="1" applyAlignment="1">
      <alignment horizontal="left"/>
    </xf>
    <xf numFmtId="0" fontId="15" fillId="2" borderId="125" xfId="0" applyFont="1" applyFill="1" applyBorder="1" applyAlignment="1">
      <alignment horizontal="left"/>
    </xf>
    <xf numFmtId="0" fontId="15" fillId="2" borderId="126" xfId="0" applyFont="1" applyFill="1" applyBorder="1" applyAlignment="1">
      <alignment horizontal="left"/>
    </xf>
    <xf numFmtId="169" fontId="3" fillId="0" borderId="105" xfId="3" applyNumberFormat="1" applyFont="1" applyBorder="1" applyAlignment="1" applyProtection="1">
      <alignment horizontal="center" vertical="center"/>
      <protection locked="0"/>
    </xf>
    <xf numFmtId="169" fontId="3" fillId="0" borderId="106" xfId="3" applyNumberFormat="1" applyFont="1" applyBorder="1" applyAlignment="1" applyProtection="1">
      <alignment horizontal="center" vertical="center"/>
      <protection locked="0"/>
    </xf>
    <xf numFmtId="169" fontId="3" fillId="0" borderId="91" xfId="3" applyNumberFormat="1" applyFont="1" applyBorder="1" applyAlignment="1" applyProtection="1">
      <alignment horizontal="center" vertical="center"/>
      <protection locked="0"/>
    </xf>
    <xf numFmtId="169" fontId="4" fillId="0" borderId="105" xfId="3" applyNumberFormat="1" applyFont="1" applyBorder="1" applyAlignment="1" applyProtection="1">
      <alignment horizontal="center" vertical="center"/>
      <protection locked="0"/>
    </xf>
    <xf numFmtId="169" fontId="4" fillId="0" borderId="106" xfId="3" applyNumberFormat="1" applyFont="1" applyBorder="1" applyAlignment="1" applyProtection="1">
      <alignment horizontal="center" vertical="center"/>
      <protection locked="0"/>
    </xf>
    <xf numFmtId="169" fontId="4" fillId="0" borderId="91" xfId="3" applyNumberFormat="1" applyFont="1" applyBorder="1" applyAlignment="1" applyProtection="1">
      <alignment horizontal="center" vertical="center"/>
      <protection locked="0"/>
    </xf>
    <xf numFmtId="0" fontId="3" fillId="0" borderId="105" xfId="3" applyFont="1" applyBorder="1" applyAlignment="1" applyProtection="1">
      <alignment horizontal="center" vertical="center"/>
      <protection locked="0"/>
    </xf>
    <xf numFmtId="0" fontId="3" fillId="0" borderId="106" xfId="3" applyFont="1" applyBorder="1" applyAlignment="1" applyProtection="1">
      <alignment horizontal="center" vertical="center"/>
      <protection locked="0"/>
    </xf>
    <xf numFmtId="0" fontId="3" fillId="0" borderId="91" xfId="3" applyFont="1" applyBorder="1" applyAlignment="1" applyProtection="1">
      <alignment horizontal="center" vertical="center"/>
      <protection locked="0"/>
    </xf>
    <xf numFmtId="0" fontId="3" fillId="0" borderId="113" xfId="3" applyFont="1" applyBorder="1" applyAlignment="1" applyProtection="1">
      <alignment horizontal="left" vertical="top" wrapText="1"/>
      <protection locked="0"/>
    </xf>
    <xf numFmtId="0" fontId="3" fillId="0" borderId="114" xfId="3" applyFont="1" applyBorder="1" applyAlignment="1" applyProtection="1">
      <alignment horizontal="left" vertical="top" wrapText="1"/>
      <protection locked="0"/>
    </xf>
    <xf numFmtId="0" fontId="3" fillId="0" borderId="117" xfId="3" applyFont="1" applyBorder="1" applyAlignment="1" applyProtection="1">
      <alignment horizontal="left" vertical="top" wrapText="1"/>
      <protection locked="0"/>
    </xf>
    <xf numFmtId="167" fontId="6" fillId="3" borderId="0" xfId="0" applyNumberFormat="1" applyFont="1" applyFill="1" applyAlignment="1">
      <alignment horizontal="left" vertical="center"/>
    </xf>
    <xf numFmtId="2" fontId="29" fillId="7" borderId="79" xfId="3" applyNumberFormat="1" applyFont="1" applyFill="1" applyBorder="1" applyAlignment="1">
      <alignment horizontal="left" vertical="center"/>
    </xf>
    <xf numFmtId="2" fontId="29" fillId="7" borderId="73" xfId="3" applyNumberFormat="1" applyFont="1" applyFill="1" applyBorder="1" applyAlignment="1">
      <alignment horizontal="left" vertical="center"/>
    </xf>
    <xf numFmtId="169" fontId="3" fillId="0" borderId="62" xfId="3" applyNumberFormat="1" applyFont="1" applyBorder="1" applyAlignment="1" applyProtection="1">
      <alignment horizontal="center" vertical="center"/>
      <protection locked="0"/>
    </xf>
    <xf numFmtId="169" fontId="3" fillId="0" borderId="68" xfId="3" applyNumberFormat="1" applyFont="1" applyBorder="1" applyAlignment="1" applyProtection="1">
      <alignment horizontal="center" vertical="center"/>
      <protection locked="0"/>
    </xf>
    <xf numFmtId="169" fontId="4" fillId="0" borderId="62" xfId="3" applyNumberFormat="1" applyFont="1" applyBorder="1" applyAlignment="1" applyProtection="1">
      <alignment horizontal="center" vertical="center"/>
      <protection locked="0"/>
    </xf>
    <xf numFmtId="169" fontId="4" fillId="0" borderId="68" xfId="3" applyNumberFormat="1" applyFont="1" applyBorder="1" applyAlignment="1" applyProtection="1">
      <alignment horizontal="center" vertical="center"/>
      <protection locked="0"/>
    </xf>
    <xf numFmtId="0" fontId="3" fillId="0" borderId="62" xfId="3" applyFont="1" applyBorder="1" applyAlignment="1" applyProtection="1">
      <alignment horizontal="center" vertical="center"/>
      <protection locked="0"/>
    </xf>
    <xf numFmtId="0" fontId="3" fillId="0" borderId="68" xfId="3" applyFont="1" applyBorder="1" applyAlignment="1" applyProtection="1">
      <alignment horizontal="center" vertical="center"/>
      <protection locked="0"/>
    </xf>
    <xf numFmtId="0" fontId="3" fillId="0" borderId="131" xfId="3" applyFont="1" applyBorder="1" applyAlignment="1" applyProtection="1">
      <alignment horizontal="left" vertical="top" wrapText="1"/>
      <protection locked="0"/>
    </xf>
    <xf numFmtId="0" fontId="3" fillId="0" borderId="132" xfId="3" applyFont="1" applyBorder="1" applyAlignment="1" applyProtection="1">
      <alignment horizontal="left" vertical="top" wrapText="1"/>
      <protection locked="0"/>
    </xf>
    <xf numFmtId="169" fontId="3" fillId="0" borderId="61" xfId="3" applyNumberFormat="1" applyFont="1" applyBorder="1" applyAlignment="1" applyProtection="1">
      <alignment horizontal="center" vertical="center"/>
      <protection locked="0"/>
    </xf>
    <xf numFmtId="169" fontId="4" fillId="0" borderId="61" xfId="3" applyNumberFormat="1" applyFont="1" applyBorder="1" applyAlignment="1" applyProtection="1">
      <alignment horizontal="center" vertical="center"/>
      <protection locked="0"/>
    </xf>
    <xf numFmtId="168" fontId="4" fillId="3" borderId="32" xfId="3" applyNumberFormat="1" applyFont="1" applyFill="1" applyBorder="1" applyAlignment="1">
      <alignment horizontal="center"/>
    </xf>
    <xf numFmtId="0" fontId="3" fillId="3" borderId="32" xfId="3" applyFont="1" applyFill="1" applyBorder="1" applyAlignment="1">
      <alignment horizontal="right" vertical="center"/>
    </xf>
    <xf numFmtId="0" fontId="3" fillId="3" borderId="58" xfId="3" applyFont="1" applyFill="1" applyBorder="1" applyAlignment="1">
      <alignment horizontal="right" vertical="center"/>
    </xf>
    <xf numFmtId="0" fontId="3" fillId="0" borderId="110" xfId="3" applyFont="1" applyBorder="1" applyAlignment="1">
      <alignment horizontal="center" vertical="center" wrapText="1"/>
    </xf>
    <xf numFmtId="0" fontId="3" fillId="0" borderId="86" xfId="3" applyFont="1" applyBorder="1" applyAlignment="1">
      <alignment horizontal="center" vertical="center" wrapText="1"/>
    </xf>
    <xf numFmtId="0" fontId="3" fillId="11" borderId="111" xfId="3" applyFont="1" applyFill="1" applyBorder="1" applyAlignment="1">
      <alignment horizontal="center" vertical="top" wrapText="1"/>
    </xf>
    <xf numFmtId="0" fontId="2" fillId="11" borderId="76" xfId="3" applyFont="1" applyFill="1" applyBorder="1" applyAlignment="1">
      <alignment vertical="top" wrapText="1"/>
    </xf>
    <xf numFmtId="0" fontId="2" fillId="11" borderId="112" xfId="3" applyFont="1" applyFill="1" applyBorder="1" applyAlignment="1">
      <alignment wrapText="1"/>
    </xf>
    <xf numFmtId="168" fontId="4" fillId="0" borderId="110" xfId="3" applyNumberFormat="1" applyFont="1" applyBorder="1" applyAlignment="1">
      <alignment horizontal="center" vertical="center" wrapText="1"/>
    </xf>
    <xf numFmtId="168" fontId="4" fillId="0" borderId="86" xfId="3" applyNumberFormat="1" applyFont="1" applyBorder="1" applyAlignment="1">
      <alignment horizontal="center" vertical="center" wrapText="1"/>
    </xf>
    <xf numFmtId="0" fontId="3" fillId="0" borderId="61" xfId="3" applyFont="1" applyBorder="1" applyAlignment="1" applyProtection="1">
      <alignment horizontal="center" vertical="center"/>
      <protection locked="0"/>
    </xf>
    <xf numFmtId="0" fontId="31" fillId="3" borderId="76" xfId="3" applyFont="1" applyFill="1" applyBorder="1" applyAlignment="1">
      <alignment horizontal="center" vertical="center"/>
    </xf>
    <xf numFmtId="0" fontId="31" fillId="3" borderId="77" xfId="3" applyFont="1" applyFill="1" applyBorder="1" applyAlignment="1">
      <alignment horizontal="center" vertical="center"/>
    </xf>
    <xf numFmtId="0" fontId="3" fillId="3" borderId="32" xfId="3" applyFont="1" applyFill="1" applyBorder="1" applyAlignment="1">
      <alignment horizontal="left" vertical="center"/>
    </xf>
    <xf numFmtId="0" fontId="6" fillId="0" borderId="107" xfId="3" applyFont="1" applyBorder="1" applyAlignment="1">
      <alignment horizontal="center" vertical="center" wrapText="1"/>
    </xf>
    <xf numFmtId="0" fontId="3" fillId="0" borderId="118" xfId="3" applyFont="1" applyBorder="1" applyAlignment="1">
      <alignment horizontal="center" vertical="center" wrapText="1"/>
    </xf>
    <xf numFmtId="0" fontId="3" fillId="11" borderId="33" xfId="3" applyFont="1" applyFill="1" applyBorder="1" applyAlignment="1">
      <alignment horizontal="left" vertical="top" wrapText="1"/>
    </xf>
    <xf numFmtId="0" fontId="3" fillId="11" borderId="0" xfId="3" applyFont="1" applyFill="1" applyAlignment="1">
      <alignment horizontal="left" vertical="top" wrapText="1"/>
    </xf>
    <xf numFmtId="0" fontId="3" fillId="11" borderId="0" xfId="3" applyFont="1" applyFill="1" applyAlignment="1">
      <alignment horizontal="right" vertical="top" wrapText="1"/>
    </xf>
    <xf numFmtId="0" fontId="3" fillId="11" borderId="34" xfId="3" applyFont="1" applyFill="1" applyBorder="1" applyAlignment="1">
      <alignment horizontal="right" vertical="top" wrapText="1"/>
    </xf>
    <xf numFmtId="2" fontId="3" fillId="0" borderId="108" xfId="3" applyNumberFormat="1" applyFont="1" applyBorder="1" applyAlignment="1">
      <alignment horizontal="center" vertical="center" wrapText="1"/>
    </xf>
    <xf numFmtId="2" fontId="3" fillId="0" borderId="109" xfId="3" applyNumberFormat="1" applyFont="1" applyBorder="1" applyAlignment="1">
      <alignment horizontal="center" vertical="center" wrapText="1"/>
    </xf>
    <xf numFmtId="0" fontId="3" fillId="0" borderId="115" xfId="3" applyFont="1" applyBorder="1" applyAlignment="1" applyProtection="1">
      <alignment horizontal="left" vertical="top" wrapText="1"/>
      <protection locked="0"/>
    </xf>
    <xf numFmtId="0" fontId="3" fillId="3" borderId="76" xfId="0" applyFont="1" applyFill="1" applyBorder="1" applyAlignment="1">
      <alignment horizontal="left" vertical="top" wrapText="1"/>
    </xf>
    <xf numFmtId="0" fontId="9" fillId="3" borderId="76" xfId="0" applyFont="1" applyFill="1" applyBorder="1" applyAlignment="1">
      <alignment horizontal="left" vertical="top" wrapText="1"/>
    </xf>
    <xf numFmtId="0" fontId="9" fillId="3" borderId="0" xfId="0" applyFont="1" applyFill="1" applyAlignment="1">
      <alignment horizontal="left" vertical="top" wrapText="1"/>
    </xf>
    <xf numFmtId="0" fontId="9" fillId="3" borderId="35" xfId="0" applyFont="1" applyFill="1" applyBorder="1" applyAlignment="1">
      <alignment horizontal="left" vertical="top" wrapText="1"/>
    </xf>
    <xf numFmtId="0" fontId="52" fillId="10" borderId="121" xfId="5" applyFont="1" applyFill="1" applyBorder="1" applyAlignment="1" applyProtection="1">
      <alignment vertical="center" wrapText="1"/>
      <protection locked="0"/>
    </xf>
    <xf numFmtId="0" fontId="52" fillId="10" borderId="122" xfId="5" applyFont="1" applyFill="1" applyBorder="1" applyAlignment="1" applyProtection="1">
      <alignment vertical="center" wrapText="1"/>
      <protection locked="0"/>
    </xf>
    <xf numFmtId="0" fontId="52" fillId="10" borderId="120" xfId="5" applyFont="1" applyFill="1" applyBorder="1" applyAlignment="1" applyProtection="1">
      <alignment vertical="center" wrapText="1"/>
      <protection locked="0"/>
    </xf>
    <xf numFmtId="0" fontId="56" fillId="10" borderId="121" xfId="5" applyFont="1" applyFill="1" applyBorder="1" applyAlignment="1" applyProtection="1">
      <alignment vertical="center" wrapText="1"/>
      <protection locked="0"/>
    </xf>
    <xf numFmtId="0" fontId="56" fillId="10" borderId="122" xfId="5" applyFont="1" applyFill="1" applyBorder="1" applyAlignment="1" applyProtection="1">
      <alignment vertical="center" wrapText="1"/>
      <protection locked="0"/>
    </xf>
    <xf numFmtId="0" fontId="56" fillId="10" borderId="120" xfId="5" applyFont="1" applyFill="1" applyBorder="1" applyAlignment="1" applyProtection="1">
      <alignment vertical="center" wrapText="1"/>
      <protection locked="0"/>
    </xf>
    <xf numFmtId="0" fontId="50" fillId="9" borderId="121" xfId="5" applyFont="1" applyFill="1" applyBorder="1" applyAlignment="1" applyProtection="1">
      <alignment vertical="center" wrapText="1"/>
      <protection locked="0"/>
    </xf>
    <xf numFmtId="0" fontId="50" fillId="9" borderId="122" xfId="5" applyFont="1" applyFill="1" applyBorder="1" applyAlignment="1" applyProtection="1">
      <alignment vertical="center" wrapText="1"/>
      <protection locked="0"/>
    </xf>
    <xf numFmtId="0" fontId="50" fillId="9" borderId="120" xfId="5" applyFont="1" applyFill="1" applyBorder="1" applyAlignment="1" applyProtection="1">
      <alignment vertical="center" wrapText="1"/>
      <protection locked="0"/>
    </xf>
  </cellXfs>
  <cellStyles count="6">
    <cellStyle name="Currency" xfId="1" builtinId="4"/>
    <cellStyle name="Hyperlink" xfId="2" builtinId="8"/>
    <cellStyle name="Normal" xfId="0" builtinId="0"/>
    <cellStyle name="Normal 2" xfId="5" xr:uid="{00000000-0005-0000-0000-000003000000}"/>
    <cellStyle name="Normal_SD - Action Plan Template" xfId="3" xr:uid="{00000000-0005-0000-0000-000004000000}"/>
    <cellStyle name="Percent" xfId="4" builtinId="5"/>
  </cellStyles>
  <dxfs count="715">
    <dxf>
      <fill>
        <patternFill>
          <bgColor indexed="10"/>
        </patternFill>
      </fill>
    </dxf>
    <dxf>
      <fill>
        <patternFill>
          <bgColor indexed="13"/>
        </patternFill>
      </fill>
    </dxf>
    <dxf>
      <fill>
        <patternFill>
          <bgColor indexed="11"/>
        </patternFill>
      </fill>
    </dxf>
    <dxf>
      <font>
        <b/>
        <i val="0"/>
      </font>
      <fill>
        <patternFill>
          <bgColor rgb="FFFF0000"/>
        </patternFill>
      </fill>
    </dxf>
    <dxf>
      <font>
        <b/>
        <i val="0"/>
      </font>
      <fill>
        <patternFill>
          <bgColor rgb="FF00FF00"/>
        </patternFill>
      </fill>
    </dxf>
    <dxf>
      <font>
        <b/>
        <i val="0"/>
      </font>
      <fill>
        <patternFill>
          <bgColor rgb="FFFFFF00"/>
        </patternFill>
      </fill>
    </dxf>
    <dxf>
      <fill>
        <patternFill>
          <bgColor rgb="FF00FF00"/>
        </patternFill>
      </fill>
    </dxf>
    <dxf>
      <font>
        <b/>
        <i val="0"/>
      </font>
      <fill>
        <patternFill>
          <bgColor rgb="FFFF0000"/>
        </patternFill>
      </fill>
    </dxf>
    <dxf>
      <fill>
        <patternFill>
          <bgColor rgb="FFFFFF00"/>
        </patternFill>
      </fill>
    </dxf>
    <dxf>
      <font>
        <b/>
        <i val="0"/>
      </font>
      <fill>
        <patternFill>
          <bgColor rgb="FFFF0000"/>
        </patternFill>
      </fill>
    </dxf>
    <dxf>
      <font>
        <b/>
        <i val="0"/>
      </font>
      <fill>
        <patternFill>
          <bgColor rgb="FF00FF00"/>
        </patternFill>
      </fill>
    </dxf>
    <dxf>
      <font>
        <b/>
        <i val="0"/>
      </font>
      <fill>
        <patternFill>
          <bgColor rgb="FFFFFF00"/>
        </patternFill>
      </fill>
    </dxf>
    <dxf>
      <fill>
        <patternFill>
          <bgColor rgb="FF00FF00"/>
        </patternFill>
      </fill>
    </dxf>
    <dxf>
      <font>
        <b/>
        <i val="0"/>
      </font>
      <fill>
        <patternFill>
          <bgColor rgb="FFFF0000"/>
        </patternFill>
      </fill>
    </dxf>
    <dxf>
      <fill>
        <patternFill>
          <bgColor rgb="FFFFFF00"/>
        </patternFill>
      </fill>
    </dxf>
    <dxf>
      <fill>
        <patternFill>
          <bgColor indexed="10"/>
        </patternFill>
      </fill>
    </dxf>
    <dxf>
      <fill>
        <patternFill>
          <bgColor indexed="13"/>
        </patternFill>
      </fill>
    </dxf>
    <dxf>
      <fill>
        <patternFill>
          <bgColor indexed="11"/>
        </patternFill>
      </fill>
    </dxf>
    <dxf>
      <font>
        <b/>
        <i val="0"/>
      </font>
      <fill>
        <patternFill>
          <bgColor rgb="FFFF0000"/>
        </patternFill>
      </fill>
    </dxf>
    <dxf>
      <font>
        <b/>
        <i val="0"/>
      </font>
      <fill>
        <patternFill>
          <bgColor rgb="FF00FF00"/>
        </patternFill>
      </fill>
    </dxf>
    <dxf>
      <font>
        <b/>
        <i val="0"/>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rgb="FF00FF00"/>
        </patternFill>
      </fill>
    </dxf>
    <dxf>
      <font>
        <b/>
        <i val="0"/>
      </font>
      <fill>
        <patternFill>
          <bgColor rgb="FFFF0000"/>
        </patternFill>
      </fill>
    </dxf>
    <dxf>
      <fill>
        <patternFill>
          <bgColor rgb="FFFFFF00"/>
        </patternFill>
      </fill>
    </dxf>
    <dxf>
      <font>
        <b/>
        <i val="0"/>
        <color auto="1"/>
      </font>
      <fill>
        <patternFill>
          <bgColor rgb="FFFF00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b/>
        <i val="0"/>
      </font>
      <fill>
        <patternFill>
          <bgColor indexed="10"/>
        </patternFill>
      </fill>
    </dxf>
    <dxf>
      <font>
        <b/>
        <i val="0"/>
      </font>
      <fill>
        <patternFill>
          <bgColor indexed="13"/>
        </patternFill>
      </fill>
    </dxf>
    <dxf>
      <font>
        <b/>
        <i val="0"/>
      </font>
      <fill>
        <patternFill>
          <bgColor indexed="11"/>
        </patternFill>
      </fill>
    </dxf>
    <dxf>
      <fill>
        <patternFill>
          <bgColor rgb="FFFFC000"/>
        </patternFill>
      </fill>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ont>
        <b/>
        <i val="0"/>
        <color rgb="FFFF0000"/>
      </font>
    </dxf>
    <dxf>
      <fill>
        <patternFill>
          <bgColor rgb="FFFFC000"/>
        </patternFill>
      </fill>
    </dxf>
    <dxf>
      <font>
        <color theme="0" tint="-0.34998626667073579"/>
      </font>
    </dxf>
    <dxf>
      <fill>
        <patternFill>
          <bgColor rgb="FFFFC000"/>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3"/>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9"/>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22"/>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10"/>
        </patternFill>
      </fill>
    </dxf>
    <dxf>
      <fill>
        <patternFill>
          <bgColor indexed="13"/>
        </patternFill>
      </fill>
    </dxf>
    <dxf>
      <fill>
        <patternFill>
          <bgColor indexed="11"/>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0"/>
        </patternFill>
      </fill>
    </dxf>
    <dxf>
      <fill>
        <patternFill>
          <bgColor indexed="13"/>
        </patternFill>
      </fill>
    </dxf>
    <dxf>
      <fill>
        <patternFill>
          <bgColor indexed="11"/>
        </patternFill>
      </fill>
    </dxf>
    <dxf>
      <fill>
        <patternFill>
          <bgColor indexed="13"/>
        </patternFill>
      </fill>
    </dxf>
    <dxf>
      <fill>
        <patternFill>
          <bgColor indexed="10"/>
        </patternFill>
      </fill>
    </dxf>
    <dxf>
      <fill>
        <patternFill>
          <bgColor indexed="13"/>
        </patternFill>
      </fill>
    </dxf>
    <dxf>
      <fill>
        <patternFill>
          <bgColor indexed="11"/>
        </patternFill>
      </fill>
    </dxf>
    <dxf>
      <fill>
        <patternFill>
          <bgColor indexed="9"/>
        </patternFill>
      </fill>
    </dxf>
    <dxf>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10"/>
        </patternFill>
      </fill>
    </dxf>
    <dxf>
      <fill>
        <patternFill>
          <bgColor indexed="22"/>
        </patternFill>
      </fill>
    </dxf>
    <dxf>
      <font>
        <condense val="0"/>
        <extend val="0"/>
        <color auto="1"/>
      </font>
      <fill>
        <patternFill>
          <bgColor indexed="22"/>
        </patternFill>
      </fill>
    </dxf>
    <dxf>
      <fill>
        <patternFill>
          <bgColor indexed="9"/>
        </patternFill>
      </fill>
    </dxf>
    <dxf>
      <fill>
        <patternFill>
          <bgColor indexed="22"/>
        </patternFill>
      </fill>
    </dxf>
    <dxf>
      <font>
        <color auto="1"/>
      </font>
      <fill>
        <patternFill>
          <bgColor rgb="FFFFFF00"/>
        </patternFill>
      </fill>
    </dxf>
    <dxf>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rgb="FFFFFF00"/>
        </patternFill>
      </fill>
    </dxf>
    <dxf>
      <fill>
        <patternFill>
          <bgColor indexed="22"/>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indexed="22"/>
        </patternFill>
      </fill>
    </dxf>
    <dxf>
      <fill>
        <patternFill>
          <bgColor indexed="10"/>
        </patternFill>
      </fill>
    </dxf>
    <dxf>
      <fill>
        <patternFill>
          <bgColor rgb="FFFFFF00"/>
        </patternFill>
      </fill>
    </dxf>
    <dxf>
      <fill>
        <patternFill>
          <bgColor indexed="22"/>
        </patternFill>
      </fill>
    </dxf>
    <dxf>
      <fill>
        <patternFill>
          <bgColor indexed="10"/>
        </patternFill>
      </fill>
    </dxf>
    <dxf>
      <fill>
        <patternFill>
          <bgColor rgb="FFFFFF00"/>
        </patternFill>
      </fill>
    </dxf>
    <dxf>
      <fill>
        <patternFill>
          <bgColor rgb="FFFFFF0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22"/>
        </patternFill>
      </fill>
    </dxf>
    <dxf>
      <font>
        <color auto="1"/>
      </font>
      <fill>
        <patternFill>
          <bgColor rgb="FFFFFF00"/>
        </patternFill>
      </fill>
    </dxf>
    <dxf>
      <fill>
        <patternFill>
          <bgColor indexed="10"/>
        </patternFill>
      </fill>
    </dxf>
    <dxf>
      <fill>
        <patternFill>
          <bgColor indexed="9"/>
        </patternFill>
      </fill>
    </dxf>
    <dxf>
      <font>
        <condense val="0"/>
        <extend val="0"/>
        <color indexed="9"/>
      </font>
    </dxf>
    <dxf>
      <font>
        <condense val="0"/>
        <extend val="0"/>
        <color indexed="9"/>
      </font>
    </dxf>
    <dxf>
      <fill>
        <patternFill>
          <bgColor indexed="22"/>
        </patternFill>
      </fill>
    </dxf>
    <dxf>
      <font>
        <color auto="1"/>
      </font>
      <fill>
        <patternFill>
          <bgColor rgb="FFFFFF00"/>
        </patternFill>
      </fill>
    </dxf>
    <dxf>
      <fill>
        <patternFill>
          <bgColor indexed="10"/>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ill>
        <patternFill>
          <bgColor indexed="13"/>
        </patternFill>
      </fill>
    </dxf>
    <dxf>
      <fill>
        <patternFill>
          <bgColor indexed="9"/>
        </patternFill>
      </fill>
    </dxf>
    <dxf>
      <font>
        <condense val="0"/>
        <extend val="0"/>
        <color indexed="9"/>
      </font>
    </dxf>
    <dxf>
      <font>
        <condense val="0"/>
        <extend val="0"/>
        <color indexed="9"/>
      </font>
    </dxf>
    <dxf>
      <fill>
        <patternFill>
          <bgColor rgb="FF00B050"/>
        </patternFill>
      </fill>
    </dxf>
    <dxf>
      <fill>
        <patternFill>
          <bgColor rgb="FFFFFF00"/>
        </patternFill>
      </fill>
    </dxf>
    <dxf>
      <font>
        <condense val="0"/>
        <extend val="0"/>
        <color rgb="FF9C0006"/>
      </font>
      <fill>
        <patternFill>
          <bgColor rgb="FFFF0000"/>
        </patternFill>
      </fill>
    </dxf>
    <dxf>
      <font>
        <condense val="0"/>
        <extend val="0"/>
        <color auto="1"/>
      </font>
      <fill>
        <patternFill>
          <bgColor indexed="10"/>
        </patternFill>
      </fill>
    </dxf>
    <dxf>
      <font>
        <condense val="0"/>
        <extend val="0"/>
        <color auto="1"/>
      </font>
      <fill>
        <patternFill>
          <bgColor indexed="13"/>
        </patternFill>
      </fill>
    </dxf>
    <dxf>
      <font>
        <condense val="0"/>
        <extend val="0"/>
        <color auto="1"/>
      </font>
      <fill>
        <patternFill>
          <bgColor indexed="11"/>
        </patternFill>
      </fill>
    </dxf>
    <dxf>
      <font>
        <b/>
        <i val="0"/>
      </font>
      <fill>
        <patternFill>
          <bgColor indexed="13"/>
        </patternFill>
      </fill>
    </dxf>
    <dxf>
      <fill>
        <patternFill>
          <bgColor indexed="10"/>
        </patternFill>
      </fill>
    </dxf>
    <dxf>
      <fill>
        <patternFill>
          <bgColor indexed="13"/>
        </patternFill>
      </fill>
    </dxf>
    <dxf>
      <fill>
        <patternFill>
          <bgColor indexed="11"/>
        </patternFill>
      </fill>
    </dxf>
    <dxf>
      <fill>
        <patternFill>
          <bgColor indexed="42"/>
        </patternFill>
      </fill>
    </dxf>
    <dxf>
      <fill>
        <patternFill>
          <bgColor indexed="43"/>
        </patternFill>
      </fill>
    </dxf>
    <dxf>
      <font>
        <condense val="0"/>
        <extend val="0"/>
        <color auto="1"/>
      </font>
      <fill>
        <patternFill>
          <bgColor indexed="9"/>
        </patternFill>
      </fill>
    </dxf>
    <dxf>
      <fill>
        <patternFill>
          <bgColor indexed="22"/>
        </patternFill>
      </fill>
    </dxf>
    <dxf>
      <font>
        <b/>
        <i val="0"/>
        <condense val="0"/>
        <extend val="0"/>
        <color auto="1"/>
      </font>
    </dxf>
    <dxf>
      <font>
        <b/>
        <i val="0"/>
        <condense val="0"/>
        <extend val="0"/>
        <color auto="1"/>
      </font>
    </dxf>
    <dxf>
      <font>
        <b/>
        <i val="0"/>
        <condense val="0"/>
        <extend val="0"/>
        <color auto="1"/>
      </font>
    </dxf>
    <dxf>
      <fill>
        <patternFill>
          <bgColor indexed="13"/>
        </patternFill>
      </fill>
    </dxf>
    <dxf>
      <font>
        <b/>
        <i val="0"/>
        <condense val="0"/>
        <extend val="0"/>
        <color auto="1"/>
      </font>
    </dxf>
    <dxf>
      <font>
        <b/>
        <i val="0"/>
        <condense val="0"/>
        <extend val="0"/>
        <color auto="1"/>
      </font>
    </dxf>
    <dxf>
      <font>
        <condense val="0"/>
        <extend val="0"/>
        <color indexed="22"/>
      </font>
      <fill>
        <patternFill>
          <bgColor indexed="22"/>
        </patternFill>
      </fill>
    </dxf>
    <dxf>
      <fill>
        <patternFill>
          <bgColor indexed="22"/>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s>
  <tableStyles count="0" defaultTableStyle="TableStyleMedium9" defaultPivotStyle="PivotStyleLight16"/>
  <colors>
    <mruColors>
      <color rgb="FF00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hyperlink" Target="#Introduction!R9C54"/><Relationship Id="rId3" Type="http://schemas.openxmlformats.org/officeDocument/2006/relationships/hyperlink" Target="#'IATF Worksheet'!R2C2"/><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hyperlink" Target="#Introduction!R99C10"/><Relationship Id="rId2" Type="http://schemas.openxmlformats.org/officeDocument/2006/relationships/hyperlink" Target="#'Auditor Notes'!R2C2"/><Relationship Id="rId16" Type="http://schemas.openxmlformats.org/officeDocument/2006/relationships/image" Target="../media/image11.png"/><Relationship Id="rId20" Type="http://schemas.openxmlformats.org/officeDocument/2006/relationships/image" Target="../media/image13.emf"/><Relationship Id="rId1" Type="http://schemas.openxmlformats.org/officeDocument/2006/relationships/hyperlink" Target="#'Corrective Actions'!R2C2"/><Relationship Id="rId6" Type="http://schemas.openxmlformats.org/officeDocument/2006/relationships/image" Target="../media/image1.png"/><Relationship Id="rId11" Type="http://schemas.openxmlformats.org/officeDocument/2006/relationships/image" Target="../media/image6.png"/><Relationship Id="rId5" Type="http://schemas.openxmlformats.org/officeDocument/2006/relationships/hyperlink" Target="#'IATF Document Review'!R2C2"/><Relationship Id="rId15" Type="http://schemas.openxmlformats.org/officeDocument/2006/relationships/image" Target="../media/image10.png"/><Relationship Id="rId10" Type="http://schemas.openxmlformats.org/officeDocument/2006/relationships/image" Target="../media/image5.png"/><Relationship Id="rId19" Type="http://schemas.openxmlformats.org/officeDocument/2006/relationships/image" Target="../media/image12.png"/><Relationship Id="rId4" Type="http://schemas.openxmlformats.org/officeDocument/2006/relationships/hyperlink" Target="#'Cover Page'!R2C2"/><Relationship Id="rId9" Type="http://schemas.openxmlformats.org/officeDocument/2006/relationships/image" Target="../media/image4.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12.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1" Type="http://schemas.openxmlformats.org/officeDocument/2006/relationships/hyperlink" Target="#Introduction!R2C2"/></Relationships>
</file>

<file path=xl/drawings/_rels/drawing14.xml.rels><?xml version="1.0" encoding="UTF-8" standalone="yes"?>
<Relationships xmlns="http://schemas.openxmlformats.org/package/2006/relationships"><Relationship Id="rId1" Type="http://schemas.openxmlformats.org/officeDocument/2006/relationships/hyperlink" Target="#Introduction!R2C2"/></Relationships>
</file>

<file path=xl/drawings/_rels/drawing2.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4.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5.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7.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_rels/drawing9.xml.rels><?xml version="1.0" encoding="UTF-8" standalone="yes"?>
<Relationships xmlns="http://schemas.openxmlformats.org/package/2006/relationships"><Relationship Id="rId2" Type="http://schemas.openxmlformats.org/officeDocument/2006/relationships/hyperlink" Target="#Introduction!R2C2"/><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35</xdr:col>
          <xdr:colOff>50800</xdr:colOff>
          <xdr:row>2</xdr:row>
          <xdr:rowOff>63500</xdr:rowOff>
        </xdr:from>
        <xdr:to>
          <xdr:col>43</xdr:col>
          <xdr:colOff>177800</xdr:colOff>
          <xdr:row>3</xdr:row>
          <xdr:rowOff>114300</xdr:rowOff>
        </xdr:to>
        <xdr:sp macro="" textlink="">
          <xdr:nvSpPr>
            <xdr:cNvPr id="17499" name="Button 91" hidden="1">
              <a:extLst>
                <a:ext uri="{63B3BB69-23CF-44E3-9099-C40C66FF867C}">
                  <a14:compatExt spid="_x0000_s17499"/>
                </a:ext>
                <a:ext uri="{FF2B5EF4-FFF2-40B4-BE49-F238E27FC236}">
                  <a16:creationId xmlns:a16="http://schemas.microsoft.com/office/drawing/2014/main" id="{00000000-0008-0000-0000-00005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Tahoma" pitchFamily="2" charset="0"/>
                  <a:ea typeface="Tahoma" pitchFamily="2" charset="0"/>
                  <a:cs typeface="Tahoma" pitchFamily="2" charset="0"/>
                </a:rPr>
                <a:t>Print Audit</a:t>
              </a:r>
            </a:p>
          </xdr:txBody>
        </xdr:sp>
        <xdr:clientData fPrintsWithSheet="0"/>
      </xdr:twoCellAnchor>
    </mc:Choice>
    <mc:Fallback/>
  </mc:AlternateContent>
  <xdr:twoCellAnchor>
    <xdr:from>
      <xdr:col>23</xdr:col>
      <xdr:colOff>102577</xdr:colOff>
      <xdr:row>3</xdr:row>
      <xdr:rowOff>153865</xdr:rowOff>
    </xdr:from>
    <xdr:to>
      <xdr:col>33</xdr:col>
      <xdr:colOff>43960</xdr:colOff>
      <xdr:row>5</xdr:row>
      <xdr:rowOff>65943</xdr:rowOff>
    </xdr:to>
    <xdr:sp macro="" textlink="">
      <xdr:nvSpPr>
        <xdr:cNvPr id="52" name="Rectangle 51">
          <a:hlinkClick xmlns:r="http://schemas.openxmlformats.org/officeDocument/2006/relationships" r:id="rId1" tooltip="Go to see the corrective actions for all no confirming items"/>
          <a:extLst>
            <a:ext uri="{FF2B5EF4-FFF2-40B4-BE49-F238E27FC236}">
              <a16:creationId xmlns:a16="http://schemas.microsoft.com/office/drawing/2014/main" id="{00000000-0008-0000-0000-000034000000}"/>
            </a:ext>
          </a:extLst>
        </xdr:cNvPr>
        <xdr:cNvSpPr/>
      </xdr:nvSpPr>
      <xdr:spPr bwMode="auto">
        <a:xfrm>
          <a:off x="2820865" y="549519"/>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Corrective Actions</a:t>
          </a:r>
        </a:p>
      </xdr:txBody>
    </xdr:sp>
    <xdr:clientData/>
  </xdr:twoCellAnchor>
  <xdr:twoCellAnchor>
    <xdr:from>
      <xdr:col>23</xdr:col>
      <xdr:colOff>102577</xdr:colOff>
      <xdr:row>2</xdr:row>
      <xdr:rowOff>58615</xdr:rowOff>
    </xdr:from>
    <xdr:to>
      <xdr:col>33</xdr:col>
      <xdr:colOff>43960</xdr:colOff>
      <xdr:row>3</xdr:row>
      <xdr:rowOff>131885</xdr:rowOff>
    </xdr:to>
    <xdr:sp macro="" textlink="">
      <xdr:nvSpPr>
        <xdr:cNvPr id="51" name="Rectangle 50">
          <a:hlinkClick xmlns:r="http://schemas.openxmlformats.org/officeDocument/2006/relationships" r:id="rId2" tooltip="To Review the findings od the auditor"/>
          <a:extLst>
            <a:ext uri="{FF2B5EF4-FFF2-40B4-BE49-F238E27FC236}">
              <a16:creationId xmlns:a16="http://schemas.microsoft.com/office/drawing/2014/main" id="{00000000-0008-0000-0000-000033000000}"/>
            </a:ext>
          </a:extLst>
        </xdr:cNvPr>
        <xdr:cNvSpPr/>
      </xdr:nvSpPr>
      <xdr:spPr bwMode="auto">
        <a:xfrm>
          <a:off x="2820865" y="293077"/>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Auditor</a:t>
          </a:r>
          <a:r>
            <a:rPr lang="en-US" sz="1000" b="0" baseline="0">
              <a:latin typeface="Tahoma" panose="020B0604030504040204" pitchFamily="34" charset="0"/>
              <a:ea typeface="Tahoma" panose="020B0604030504040204" pitchFamily="34" charset="0"/>
              <a:cs typeface="Tahoma" panose="020B0604030504040204" pitchFamily="34" charset="0"/>
            </a:rPr>
            <a:t> Notes</a:t>
          </a:r>
          <a:endParaRPr lang="en-US" sz="100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12</xdr:col>
      <xdr:colOff>7326</xdr:colOff>
      <xdr:row>3</xdr:row>
      <xdr:rowOff>153865</xdr:rowOff>
    </xdr:from>
    <xdr:to>
      <xdr:col>21</xdr:col>
      <xdr:colOff>131883</xdr:colOff>
      <xdr:row>5</xdr:row>
      <xdr:rowOff>65943</xdr:rowOff>
    </xdr:to>
    <xdr:sp macro="" textlink="">
      <xdr:nvSpPr>
        <xdr:cNvPr id="50" name="Rectangle 49">
          <a:hlinkClick xmlns:r="http://schemas.openxmlformats.org/officeDocument/2006/relationships" r:id="rId3" tooltip="If applicable to review IATF audit"/>
          <a:extLst>
            <a:ext uri="{FF2B5EF4-FFF2-40B4-BE49-F238E27FC236}">
              <a16:creationId xmlns:a16="http://schemas.microsoft.com/office/drawing/2014/main" id="{00000000-0008-0000-0000-000032000000}"/>
            </a:ext>
          </a:extLst>
        </xdr:cNvPr>
        <xdr:cNvSpPr/>
      </xdr:nvSpPr>
      <xdr:spPr bwMode="auto">
        <a:xfrm>
          <a:off x="1458057" y="549519"/>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IATF Worksheet</a:t>
          </a:r>
        </a:p>
      </xdr:txBody>
    </xdr:sp>
    <xdr:clientData/>
  </xdr:twoCellAnchor>
  <xdr:twoCellAnchor>
    <xdr:from>
      <xdr:col>12</xdr:col>
      <xdr:colOff>7326</xdr:colOff>
      <xdr:row>2</xdr:row>
      <xdr:rowOff>58614</xdr:rowOff>
    </xdr:from>
    <xdr:to>
      <xdr:col>21</xdr:col>
      <xdr:colOff>131883</xdr:colOff>
      <xdr:row>3</xdr:row>
      <xdr:rowOff>131884</xdr:rowOff>
    </xdr:to>
    <xdr:sp macro="" textlink="">
      <xdr:nvSpPr>
        <xdr:cNvPr id="49" name="Rectangle 48">
          <a:hlinkClick xmlns:r="http://schemas.openxmlformats.org/officeDocument/2006/relationships" r:id="rId4" tooltip="See the details of supplier audit, overall score and information"/>
          <a:extLst>
            <a:ext uri="{FF2B5EF4-FFF2-40B4-BE49-F238E27FC236}">
              <a16:creationId xmlns:a16="http://schemas.microsoft.com/office/drawing/2014/main" id="{00000000-0008-0000-0000-000031000000}"/>
            </a:ext>
          </a:extLst>
        </xdr:cNvPr>
        <xdr:cNvSpPr/>
      </xdr:nvSpPr>
      <xdr:spPr bwMode="auto">
        <a:xfrm>
          <a:off x="1458057" y="293076"/>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Cover Page</a:t>
          </a:r>
        </a:p>
      </xdr:txBody>
    </xdr:sp>
    <xdr:clientData/>
  </xdr:twoCellAnchor>
  <xdr:twoCellAnchor>
    <xdr:from>
      <xdr:col>1</xdr:col>
      <xdr:colOff>51289</xdr:colOff>
      <xdr:row>3</xdr:row>
      <xdr:rowOff>153865</xdr:rowOff>
    </xdr:from>
    <xdr:to>
      <xdr:col>10</xdr:col>
      <xdr:colOff>51288</xdr:colOff>
      <xdr:row>5</xdr:row>
      <xdr:rowOff>65943</xdr:rowOff>
    </xdr:to>
    <xdr:sp macro="" textlink="">
      <xdr:nvSpPr>
        <xdr:cNvPr id="48" name="Rectangle 47">
          <a:hlinkClick xmlns:r="http://schemas.openxmlformats.org/officeDocument/2006/relationships" r:id="rId5" tooltip="Documents reviewed during IATF audit"/>
          <a:extLst>
            <a:ext uri="{FF2B5EF4-FFF2-40B4-BE49-F238E27FC236}">
              <a16:creationId xmlns:a16="http://schemas.microsoft.com/office/drawing/2014/main" id="{00000000-0008-0000-0000-000030000000}"/>
            </a:ext>
          </a:extLst>
        </xdr:cNvPr>
        <xdr:cNvSpPr/>
      </xdr:nvSpPr>
      <xdr:spPr bwMode="auto">
        <a:xfrm>
          <a:off x="109904" y="549519"/>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800" b="0">
              <a:latin typeface="Tahoma" panose="020B0604030504040204" pitchFamily="34" charset="0"/>
              <a:ea typeface="Tahoma" panose="020B0604030504040204" pitchFamily="34" charset="0"/>
              <a:cs typeface="Tahoma" panose="020B0604030504040204" pitchFamily="34" charset="0"/>
            </a:rPr>
            <a:t>IATF</a:t>
          </a:r>
          <a:r>
            <a:rPr lang="en-US" sz="800" b="0" baseline="0">
              <a:latin typeface="Tahoma" panose="020B0604030504040204" pitchFamily="34" charset="0"/>
              <a:ea typeface="Tahoma" panose="020B0604030504040204" pitchFamily="34" charset="0"/>
              <a:cs typeface="Tahoma" panose="020B0604030504040204" pitchFamily="34" charset="0"/>
            </a:rPr>
            <a:t> Document Review</a:t>
          </a:r>
          <a:endParaRPr lang="en-US" sz="800" b="0">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xdr:from>
          <xdr:col>46</xdr:col>
          <xdr:colOff>12700</xdr:colOff>
          <xdr:row>3</xdr:row>
          <xdr:rowOff>152400</xdr:rowOff>
        </xdr:from>
        <xdr:to>
          <xdr:col>55</xdr:col>
          <xdr:colOff>101600</xdr:colOff>
          <xdr:row>5</xdr:row>
          <xdr:rowOff>76200</xdr:rowOff>
        </xdr:to>
        <xdr:sp macro="" textlink="">
          <xdr:nvSpPr>
            <xdr:cNvPr id="2" name="Button 95" hidden="1">
              <a:extLst>
                <a:ext uri="{63B3BB69-23CF-44E3-9099-C40C66FF867C}">
                  <a14:compatExt spid="_x0000_s17503"/>
                </a:ext>
                <a:ext uri="{FF2B5EF4-FFF2-40B4-BE49-F238E27FC236}">
                  <a16:creationId xmlns:a16="http://schemas.microsoft.com/office/drawing/2014/main" id="{00000000-0008-0000-0000-0000020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Tahoma" pitchFamily="2" charset="0"/>
                  <a:ea typeface="Tahoma" pitchFamily="2" charset="0"/>
                  <a:cs typeface="Tahoma" pitchFamily="2" charset="0"/>
                </a:rPr>
                <a:t>Print IATF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46</xdr:col>
          <xdr:colOff>25400</xdr:colOff>
          <xdr:row>2</xdr:row>
          <xdr:rowOff>63500</xdr:rowOff>
        </xdr:from>
        <xdr:to>
          <xdr:col>55</xdr:col>
          <xdr:colOff>101600</xdr:colOff>
          <xdr:row>3</xdr:row>
          <xdr:rowOff>114300</xdr:rowOff>
        </xdr:to>
        <xdr:sp macro="" textlink="">
          <xdr:nvSpPr>
            <xdr:cNvPr id="17502" name="Button 94" hidden="1">
              <a:extLst>
                <a:ext uri="{63B3BB69-23CF-44E3-9099-C40C66FF867C}">
                  <a14:compatExt spid="_x0000_s17502"/>
                </a:ext>
                <a:ext uri="{FF2B5EF4-FFF2-40B4-BE49-F238E27FC236}">
                  <a16:creationId xmlns:a16="http://schemas.microsoft.com/office/drawing/2014/main" id="{00000000-0008-0000-0000-00005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Tahoma" pitchFamily="2" charset="0"/>
                  <a:ea typeface="Tahoma" pitchFamily="2" charset="0"/>
                  <a:cs typeface="Tahoma" pitchFamily="2" charset="0"/>
                </a:rPr>
                <a:t>Print Notes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35</xdr:col>
          <xdr:colOff>50800</xdr:colOff>
          <xdr:row>4</xdr:row>
          <xdr:rowOff>12700</xdr:rowOff>
        </xdr:from>
        <xdr:to>
          <xdr:col>44</xdr:col>
          <xdr:colOff>0</xdr:colOff>
          <xdr:row>5</xdr:row>
          <xdr:rowOff>63500</xdr:rowOff>
        </xdr:to>
        <xdr:sp macro="" textlink="">
          <xdr:nvSpPr>
            <xdr:cNvPr id="17501" name="Button 93" hidden="1">
              <a:extLst>
                <a:ext uri="{63B3BB69-23CF-44E3-9099-C40C66FF867C}">
                  <a14:compatExt spid="_x0000_s17501"/>
                </a:ext>
                <a:ext uri="{FF2B5EF4-FFF2-40B4-BE49-F238E27FC236}">
                  <a16:creationId xmlns:a16="http://schemas.microsoft.com/office/drawing/2014/main" id="{00000000-0008-0000-0000-00005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Tahoma" pitchFamily="2" charset="0"/>
                  <a:ea typeface="Tahoma" pitchFamily="2" charset="0"/>
                  <a:cs typeface="Tahoma" pitchFamily="2" charset="0"/>
                </a:rPr>
                <a:t>Print C/A</a:t>
              </a:r>
            </a:p>
          </xdr:txBody>
        </xdr:sp>
        <xdr:clientData fPrintsWithSheet="0"/>
      </xdr:twoCellAnchor>
    </mc:Choice>
    <mc:Fallback/>
  </mc:AlternateContent>
  <xdr:twoCellAnchor editAs="oneCell">
    <xdr:from>
      <xdr:col>2</xdr:col>
      <xdr:colOff>41031</xdr:colOff>
      <xdr:row>246</xdr:row>
      <xdr:rowOff>67409</xdr:rowOff>
    </xdr:from>
    <xdr:to>
      <xdr:col>55</xdr:col>
      <xdr:colOff>7815</xdr:colOff>
      <xdr:row>258</xdr:row>
      <xdr:rowOff>38834</xdr:rowOff>
    </xdr:to>
    <xdr:pic>
      <xdr:nvPicPr>
        <xdr:cNvPr id="17503" name="Picture 48">
          <a:extLst>
            <a:ext uri="{FF2B5EF4-FFF2-40B4-BE49-F238E27FC236}">
              <a16:creationId xmlns:a16="http://schemas.microsoft.com/office/drawing/2014/main" id="{00000000-0008-0000-0000-00005F4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82819" y="38988024"/>
          <a:ext cx="6315075" cy="1905732"/>
        </a:xfrm>
        <a:prstGeom prst="rect">
          <a:avLst/>
        </a:prstGeom>
        <a:noFill/>
        <a:ln w="9525">
          <a:noFill/>
          <a:miter lim="800000"/>
          <a:headEnd/>
          <a:tailEnd/>
        </a:ln>
      </xdr:spPr>
    </xdr:pic>
    <xdr:clientData/>
  </xdr:twoCellAnchor>
  <xdr:twoCellAnchor editAs="oneCell">
    <xdr:from>
      <xdr:col>1</xdr:col>
      <xdr:colOff>45720</xdr:colOff>
      <xdr:row>241</xdr:row>
      <xdr:rowOff>154305</xdr:rowOff>
    </xdr:from>
    <xdr:to>
      <xdr:col>58</xdr:col>
      <xdr:colOff>10795</xdr:colOff>
      <xdr:row>246</xdr:row>
      <xdr:rowOff>1904</xdr:rowOff>
    </xdr:to>
    <xdr:sp macro="" textlink="">
      <xdr:nvSpPr>
        <xdr:cNvPr id="17471" name="Text Box 63">
          <a:extLst>
            <a:ext uri="{FF2B5EF4-FFF2-40B4-BE49-F238E27FC236}">
              <a16:creationId xmlns:a16="http://schemas.microsoft.com/office/drawing/2014/main" id="{00000000-0008-0000-0000-00003F440000}"/>
            </a:ext>
          </a:extLst>
        </xdr:cNvPr>
        <xdr:cNvSpPr txBox="1">
          <a:spLocks noChangeArrowheads="1"/>
        </xdr:cNvSpPr>
      </xdr:nvSpPr>
      <xdr:spPr bwMode="auto">
        <a:xfrm>
          <a:off x="106680" y="34558605"/>
          <a:ext cx="6850380" cy="68008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00" b="1" i="0" u="none" strike="noStrike" baseline="0">
              <a:solidFill>
                <a:srgbClr val="000000"/>
              </a:solidFill>
              <a:latin typeface="Tahoma"/>
              <a:cs typeface="Tahoma"/>
            </a:rPr>
            <a:t>AUDIT SECTIONS</a:t>
          </a:r>
        </a:p>
        <a:p>
          <a:pPr algn="l" rtl="0">
            <a:defRPr sz="1000"/>
          </a:pPr>
          <a:r>
            <a:rPr lang="en-US" sz="800" b="0" i="0" u="none" strike="noStrike" baseline="0">
              <a:solidFill>
                <a:srgbClr val="000000"/>
              </a:solidFill>
              <a:latin typeface="Tahoma"/>
              <a:cs typeface="Tahoma"/>
            </a:rPr>
            <a:t>     The five audit sections; Management, Quality, Production, Materials, and Engineering focus on overall quality system elements that Lear Corporation expects suppliers to have fully functional in their facilities.  Each section's questions are structured the same way; but focus on different systems that should be in place under each aspect of plant operation. </a:t>
          </a:r>
        </a:p>
        <a:p>
          <a:pPr algn="l" rtl="0">
            <a:defRPr sz="1000"/>
          </a:pPr>
          <a:endParaRPr lang="en-US" sz="800" b="0" i="0" u="none" strike="noStrike" baseline="0">
            <a:solidFill>
              <a:srgbClr val="000000"/>
            </a:solidFill>
            <a:latin typeface="Tahoma"/>
            <a:cs typeface="Tahoma"/>
          </a:endParaRPr>
        </a:p>
        <a:p>
          <a:pPr algn="l" rtl="0">
            <a:defRPr sz="1000"/>
          </a:pPr>
          <a:endParaRPr lang="en-US" sz="800" b="0" i="0" u="none" strike="noStrike" baseline="0">
            <a:solidFill>
              <a:srgbClr val="000000"/>
            </a:solidFill>
            <a:latin typeface="Tahoma"/>
            <a:cs typeface="Tahoma"/>
          </a:endParaRPr>
        </a:p>
      </xdr:txBody>
    </xdr:sp>
    <xdr:clientData/>
  </xdr:twoCellAnchor>
  <xdr:twoCellAnchor editAs="oneCell">
    <xdr:from>
      <xdr:col>1</xdr:col>
      <xdr:colOff>104775</xdr:colOff>
      <xdr:row>121</xdr:row>
      <xdr:rowOff>36195</xdr:rowOff>
    </xdr:from>
    <xdr:to>
      <xdr:col>56</xdr:col>
      <xdr:colOff>44450</xdr:colOff>
      <xdr:row>126</xdr:row>
      <xdr:rowOff>143510</xdr:rowOff>
    </xdr:to>
    <xdr:pic>
      <xdr:nvPicPr>
        <xdr:cNvPr id="17507" name="Picture 29">
          <a:extLst>
            <a:ext uri="{FF2B5EF4-FFF2-40B4-BE49-F238E27FC236}">
              <a16:creationId xmlns:a16="http://schemas.microsoft.com/office/drawing/2014/main" id="{00000000-0008-0000-0000-0000634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65735" y="14491335"/>
          <a:ext cx="6709410" cy="948690"/>
        </a:xfrm>
        <a:prstGeom prst="rect">
          <a:avLst/>
        </a:prstGeom>
        <a:noFill/>
        <a:ln w="9525">
          <a:noFill/>
          <a:miter lim="800000"/>
          <a:headEnd/>
          <a:tailEnd/>
        </a:ln>
      </xdr:spPr>
    </xdr:pic>
    <xdr:clientData/>
  </xdr:twoCellAnchor>
  <xdr:twoCellAnchor editAs="oneCell">
    <xdr:from>
      <xdr:col>1</xdr:col>
      <xdr:colOff>104775</xdr:colOff>
      <xdr:row>140</xdr:row>
      <xdr:rowOff>47625</xdr:rowOff>
    </xdr:from>
    <xdr:to>
      <xdr:col>56</xdr:col>
      <xdr:colOff>38100</xdr:colOff>
      <xdr:row>149</xdr:row>
      <xdr:rowOff>152400</xdr:rowOff>
    </xdr:to>
    <xdr:pic>
      <xdr:nvPicPr>
        <xdr:cNvPr id="17508" name="Picture 31">
          <a:extLst>
            <a:ext uri="{FF2B5EF4-FFF2-40B4-BE49-F238E27FC236}">
              <a16:creationId xmlns:a16="http://schemas.microsoft.com/office/drawing/2014/main" id="{00000000-0008-0000-0000-0000644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61925" y="16316325"/>
          <a:ext cx="6543675" cy="1562100"/>
        </a:xfrm>
        <a:prstGeom prst="rect">
          <a:avLst/>
        </a:prstGeom>
        <a:noFill/>
        <a:ln w="9525">
          <a:noFill/>
          <a:miter lim="800000"/>
          <a:headEnd/>
          <a:tailEnd/>
        </a:ln>
      </xdr:spPr>
    </xdr:pic>
    <xdr:clientData/>
  </xdr:twoCellAnchor>
  <xdr:twoCellAnchor editAs="oneCell">
    <xdr:from>
      <xdr:col>1</xdr:col>
      <xdr:colOff>104775</xdr:colOff>
      <xdr:row>192</xdr:row>
      <xdr:rowOff>104775</xdr:rowOff>
    </xdr:from>
    <xdr:to>
      <xdr:col>56</xdr:col>
      <xdr:colOff>44450</xdr:colOff>
      <xdr:row>204</xdr:row>
      <xdr:rowOff>107949</xdr:rowOff>
    </xdr:to>
    <xdr:pic>
      <xdr:nvPicPr>
        <xdr:cNvPr id="17509" name="Picture 37">
          <a:extLst>
            <a:ext uri="{FF2B5EF4-FFF2-40B4-BE49-F238E27FC236}">
              <a16:creationId xmlns:a16="http://schemas.microsoft.com/office/drawing/2014/main" id="{00000000-0008-0000-0000-0000654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61925" y="24955500"/>
          <a:ext cx="6553200" cy="1943100"/>
        </a:xfrm>
        <a:prstGeom prst="rect">
          <a:avLst/>
        </a:prstGeom>
        <a:noFill/>
        <a:ln w="9525">
          <a:noFill/>
          <a:miter lim="800000"/>
          <a:headEnd/>
          <a:tailEnd/>
        </a:ln>
      </xdr:spPr>
    </xdr:pic>
    <xdr:clientData/>
  </xdr:twoCellAnchor>
  <xdr:twoCellAnchor editAs="oneCell">
    <xdr:from>
      <xdr:col>1</xdr:col>
      <xdr:colOff>104775</xdr:colOff>
      <xdr:row>208</xdr:row>
      <xdr:rowOff>66675</xdr:rowOff>
    </xdr:from>
    <xdr:to>
      <xdr:col>56</xdr:col>
      <xdr:colOff>44450</xdr:colOff>
      <xdr:row>212</xdr:row>
      <xdr:rowOff>57150</xdr:rowOff>
    </xdr:to>
    <xdr:pic>
      <xdr:nvPicPr>
        <xdr:cNvPr id="17510" name="Picture 39">
          <a:extLst>
            <a:ext uri="{FF2B5EF4-FFF2-40B4-BE49-F238E27FC236}">
              <a16:creationId xmlns:a16="http://schemas.microsoft.com/office/drawing/2014/main" id="{00000000-0008-0000-0000-0000664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61925" y="27508200"/>
          <a:ext cx="6553200" cy="638175"/>
        </a:xfrm>
        <a:prstGeom prst="rect">
          <a:avLst/>
        </a:prstGeom>
        <a:noFill/>
        <a:ln w="9525">
          <a:noFill/>
          <a:miter lim="800000"/>
          <a:headEnd/>
          <a:tailEnd/>
        </a:ln>
      </xdr:spPr>
    </xdr:pic>
    <xdr:clientData/>
  </xdr:twoCellAnchor>
  <xdr:twoCellAnchor editAs="oneCell">
    <xdr:from>
      <xdr:col>1</xdr:col>
      <xdr:colOff>9085</xdr:colOff>
      <xdr:row>232</xdr:row>
      <xdr:rowOff>95250</xdr:rowOff>
    </xdr:from>
    <xdr:to>
      <xdr:col>57</xdr:col>
      <xdr:colOff>26425</xdr:colOff>
      <xdr:row>241</xdr:row>
      <xdr:rowOff>36635</xdr:rowOff>
    </xdr:to>
    <xdr:sp macro="" textlink="">
      <xdr:nvSpPr>
        <xdr:cNvPr id="17448" name="Text Box 40">
          <a:extLst>
            <a:ext uri="{FF2B5EF4-FFF2-40B4-BE49-F238E27FC236}">
              <a16:creationId xmlns:a16="http://schemas.microsoft.com/office/drawing/2014/main" id="{00000000-0008-0000-0000-000028440000}"/>
            </a:ext>
          </a:extLst>
        </xdr:cNvPr>
        <xdr:cNvSpPr txBox="1">
          <a:spLocks noChangeArrowheads="1"/>
        </xdr:cNvSpPr>
      </xdr:nvSpPr>
      <xdr:spPr bwMode="auto">
        <a:xfrm>
          <a:off x="67700" y="36275596"/>
          <a:ext cx="6790592" cy="1392116"/>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00" b="1" i="0" u="none" strike="noStrike" baseline="0">
              <a:solidFill>
                <a:srgbClr val="000000"/>
              </a:solidFill>
              <a:latin typeface="Tahoma"/>
              <a:cs typeface="Tahoma"/>
            </a:rPr>
            <a:t>QUESTIONS AND ANSWERS (Q&amp;A)</a:t>
          </a:r>
        </a:p>
        <a:p>
          <a:pPr algn="l" rtl="0">
            <a:defRPr sz="1000"/>
          </a:pPr>
          <a:endParaRPr lang="en-US" sz="800" b="1" i="0" u="none" strike="noStrike" baseline="0">
            <a:solidFill>
              <a:srgbClr val="000000"/>
            </a:solidFill>
            <a:latin typeface="Tahoma"/>
            <a:cs typeface="Tahoma"/>
          </a:endParaRPr>
        </a:p>
        <a:p>
          <a:pPr algn="l" rtl="0">
            <a:defRPr sz="1000"/>
          </a:pPr>
          <a:endParaRPr lang="en-US" sz="800" b="1" i="0" u="none" strike="noStrike" baseline="0">
            <a:solidFill>
              <a:srgbClr val="000000"/>
            </a:solidFill>
            <a:latin typeface="Tahoma"/>
            <a:cs typeface="Tahoma"/>
          </a:endParaRPr>
        </a:p>
        <a:p>
          <a:pPr algn="l" rtl="0">
            <a:defRPr sz="1000"/>
          </a:pPr>
          <a:r>
            <a:rPr lang="en-US" sz="800" b="1" i="0" u="none" strike="noStrike" baseline="0">
              <a:solidFill>
                <a:srgbClr val="000000"/>
              </a:solidFill>
              <a:latin typeface="Tahoma"/>
              <a:cs typeface="Tahoma"/>
            </a:rPr>
            <a:t>1) Questions</a:t>
          </a:r>
        </a:p>
        <a:p>
          <a:pPr algn="l" rtl="0">
            <a:defRPr sz="1000"/>
          </a:pPr>
          <a:r>
            <a:rPr lang="en-US" sz="800" b="1" i="0" u="none" strike="noStrike" baseline="0">
              <a:solidFill>
                <a:srgbClr val="000000"/>
              </a:solidFill>
              <a:latin typeface="Tahoma"/>
              <a:cs typeface="Tahoma"/>
            </a:rPr>
            <a:t>     </a:t>
          </a:r>
          <a:r>
            <a:rPr lang="en-US" sz="800" b="0" i="0" u="none" strike="noStrike" baseline="0">
              <a:solidFill>
                <a:srgbClr val="000000"/>
              </a:solidFill>
              <a:latin typeface="Tahoma"/>
              <a:cs typeface="Tahoma"/>
            </a:rPr>
            <a:t>a) These questions do not impact the overall score and are used to provide additional information that Lear Corporation deems important.  Each question should be answered with a Yes, No, or in some rare cases "X" for Not Applicable. Additional information can be provided in the Auditor's Notes general section as discussed below.</a:t>
          </a:r>
        </a:p>
        <a:p>
          <a:pPr algn="l" rtl="0">
            <a:defRPr sz="1000"/>
          </a:pPr>
          <a:r>
            <a:rPr lang="en-US" sz="800" b="0" i="0" u="none" strike="noStrike" baseline="0">
              <a:solidFill>
                <a:srgbClr val="0000FF"/>
              </a:solidFill>
              <a:latin typeface="Tahoma"/>
              <a:cs typeface="Tahoma"/>
            </a:rPr>
            <a:t>     b) For those questions </a:t>
          </a:r>
          <a:r>
            <a:rPr lang="en-US" sz="800" b="0" i="0" u="none" strike="noStrike" baseline="0">
              <a:solidFill>
                <a:srgbClr val="0000FF"/>
              </a:solidFill>
              <a:latin typeface="Tahoma"/>
              <a:ea typeface="+mn-ea"/>
              <a:cs typeface="Tahoma"/>
            </a:rPr>
            <a:t>related to requirements, in case of their non fulfillment, an explanation (in bold) must </a:t>
          </a:r>
          <a:r>
            <a:rPr lang="en-US" sz="800" b="0" i="0" u="none" strike="noStrike" baseline="0">
              <a:solidFill>
                <a:srgbClr val="0000FF"/>
              </a:solidFill>
              <a:latin typeface="Tahoma"/>
              <a:cs typeface="Tahoma"/>
            </a:rPr>
            <a:t>be included in the auditor notes and an action plan must be requested, Not Applicable (X) items must be explained.</a:t>
          </a:r>
        </a:p>
        <a:p>
          <a:pPr algn="l" rtl="0">
            <a:defRPr sz="1000"/>
          </a:pPr>
          <a:r>
            <a:rPr lang="en-US" sz="800" b="0" i="0" u="none" strike="noStrike" baseline="0">
              <a:solidFill>
                <a:srgbClr val="0000FF"/>
              </a:solidFill>
              <a:latin typeface="Tahoma"/>
              <a:cs typeface="Tahoma"/>
            </a:rPr>
            <a:t>     c) The Q&amp;A section must be completely answer to get the score, without it you will see this message that Q&amp;A are missing:</a:t>
          </a:r>
        </a:p>
      </xdr:txBody>
    </xdr:sp>
    <xdr:clientData/>
  </xdr:twoCellAnchor>
  <xdr:twoCellAnchor editAs="oneCell">
    <xdr:from>
      <xdr:col>1</xdr:col>
      <xdr:colOff>38100</xdr:colOff>
      <xdr:row>179</xdr:row>
      <xdr:rowOff>38100</xdr:rowOff>
    </xdr:from>
    <xdr:to>
      <xdr:col>58</xdr:col>
      <xdr:colOff>0</xdr:colOff>
      <xdr:row>192</xdr:row>
      <xdr:rowOff>152400</xdr:rowOff>
    </xdr:to>
    <xdr:sp macro="" textlink="">
      <xdr:nvSpPr>
        <xdr:cNvPr id="17469" name="Text Box 61">
          <a:extLst>
            <a:ext uri="{FF2B5EF4-FFF2-40B4-BE49-F238E27FC236}">
              <a16:creationId xmlns:a16="http://schemas.microsoft.com/office/drawing/2014/main" id="{00000000-0008-0000-0000-00003D440000}"/>
            </a:ext>
          </a:extLst>
        </xdr:cNvPr>
        <xdr:cNvSpPr txBox="1">
          <a:spLocks noChangeArrowheads="1"/>
        </xdr:cNvSpPr>
      </xdr:nvSpPr>
      <xdr:spPr bwMode="auto">
        <a:xfrm>
          <a:off x="95250" y="22783800"/>
          <a:ext cx="6686550" cy="22193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1" i="0" u="none" strike="noStrike" baseline="0">
              <a:solidFill>
                <a:srgbClr val="000000"/>
              </a:solidFill>
              <a:latin typeface="Tahoma"/>
              <a:cs typeface="Tahoma"/>
            </a:rPr>
            <a:t>6) Audit Information</a:t>
          </a:r>
        </a:p>
        <a:p>
          <a:pPr algn="l" rtl="0">
            <a:defRPr sz="1000"/>
          </a:pPr>
          <a:r>
            <a:rPr lang="en-US" sz="800" b="0" i="0" u="none" strike="noStrike" baseline="0">
              <a:solidFill>
                <a:srgbClr val="000000"/>
              </a:solidFill>
              <a:latin typeface="Tahoma"/>
              <a:cs typeface="Tahoma"/>
            </a:rPr>
            <a:t>     a) Last Audit:   </a:t>
          </a:r>
        </a:p>
        <a:p>
          <a:pPr algn="l" rtl="0">
            <a:defRPr sz="1000"/>
          </a:pPr>
          <a:r>
            <a:rPr lang="en-US" sz="800" b="0" i="0" u="none" strike="noStrike" baseline="0">
              <a:solidFill>
                <a:srgbClr val="000000"/>
              </a:solidFill>
              <a:latin typeface="Tahoma"/>
              <a:cs typeface="Tahoma"/>
            </a:rPr>
            <a:t>          1. Type of Audit Check Boxes: Place an “X” in the appropriate box. Should the choice be “Other” please explain what type of audit was       done in the space provided.   </a:t>
          </a:r>
        </a:p>
        <a:p>
          <a:pPr algn="l" rtl="0">
            <a:defRPr sz="1000"/>
          </a:pPr>
          <a:r>
            <a:rPr lang="en-US" sz="800" b="0" i="0" u="none" strike="noStrike" baseline="0">
              <a:solidFill>
                <a:srgbClr val="000000"/>
              </a:solidFill>
              <a:latin typeface="Tahoma"/>
              <a:cs typeface="Tahoma"/>
            </a:rPr>
            <a:t>          2. Auditor: Enter the name of the Lear Employee who conducted the last audit.</a:t>
          </a:r>
        </a:p>
        <a:p>
          <a:pPr algn="l" rtl="0">
            <a:defRPr sz="1000"/>
          </a:pPr>
          <a:r>
            <a:rPr lang="en-US" sz="800" b="0" i="0" u="none" strike="noStrike" baseline="0">
              <a:solidFill>
                <a:srgbClr val="000000"/>
              </a:solidFill>
              <a:latin typeface="Tahoma"/>
              <a:cs typeface="Tahoma"/>
            </a:rPr>
            <a:t>          3. Audit Date: Provide the date of the last audit.</a:t>
          </a:r>
        </a:p>
        <a:p>
          <a:pPr algn="l" rtl="0">
            <a:defRPr sz="1000"/>
          </a:pPr>
          <a:r>
            <a:rPr lang="en-US" sz="800" b="0" i="0" u="none" strike="noStrike" baseline="0">
              <a:solidFill>
                <a:srgbClr val="000000"/>
              </a:solidFill>
              <a:latin typeface="Tahoma"/>
              <a:cs typeface="Tahoma"/>
            </a:rPr>
            <a:t>          4. GAMS #: Enter the Global Audit Management System request number.</a:t>
          </a:r>
        </a:p>
        <a:p>
          <a:pPr algn="l" rtl="0">
            <a:defRPr sz="1000"/>
          </a:pPr>
          <a:r>
            <a:rPr lang="en-US" sz="800" b="0" i="0" u="none" strike="noStrike" baseline="0">
              <a:solidFill>
                <a:srgbClr val="000000"/>
              </a:solidFill>
              <a:latin typeface="Tahoma"/>
              <a:cs typeface="Tahoma"/>
            </a:rPr>
            <a:t>          5. Rating: This field should identify; Green, Yellow, or Red based on the result of the last audit.  </a:t>
          </a:r>
        </a:p>
        <a:p>
          <a:pPr algn="l" rtl="0">
            <a:defRPr sz="1000"/>
          </a:pPr>
          <a:r>
            <a:rPr lang="en-US" sz="800" b="0" i="0" u="none" strike="noStrike" baseline="0">
              <a:solidFill>
                <a:srgbClr val="000000"/>
              </a:solidFill>
              <a:latin typeface="Tahoma"/>
              <a:cs typeface="Tahoma"/>
            </a:rPr>
            <a:t>          6. Percentage: Enter the Percentage scored by the supplier on the supplier’s last audit.   </a:t>
          </a:r>
        </a:p>
        <a:p>
          <a:pPr algn="l" rtl="0">
            <a:defRPr sz="1000"/>
          </a:pPr>
          <a:r>
            <a:rPr lang="en-US" sz="800" b="0" i="0" u="none" strike="noStrike" baseline="0">
              <a:solidFill>
                <a:srgbClr val="000000"/>
              </a:solidFill>
              <a:latin typeface="Tahoma"/>
              <a:cs typeface="Tahoma"/>
            </a:rPr>
            <a:t>     b) Current Audit:</a:t>
          </a:r>
        </a:p>
        <a:p>
          <a:pPr algn="l" rtl="0">
            <a:defRPr sz="1000"/>
          </a:pPr>
          <a:r>
            <a:rPr lang="en-US" sz="800" b="0" i="0" u="none" strike="noStrike" baseline="0">
              <a:solidFill>
                <a:srgbClr val="000000"/>
              </a:solidFill>
              <a:latin typeface="Tahoma"/>
              <a:cs typeface="Tahoma"/>
            </a:rPr>
            <a:t>          1. Type of Audit Check Boxes: The type of audit will automatically populate based on the selection at the top of this 'Introduction' tab.  If audit type "Other" is selected; explain the type of audit to be performed in the space provided.   </a:t>
          </a:r>
        </a:p>
        <a:p>
          <a:pPr algn="l" rtl="0">
            <a:defRPr sz="1000"/>
          </a:pPr>
          <a:r>
            <a:rPr lang="en-US" sz="800" b="0" i="0" u="none" strike="noStrike" baseline="0">
              <a:solidFill>
                <a:srgbClr val="000000"/>
              </a:solidFill>
              <a:latin typeface="Tahoma"/>
              <a:cs typeface="Tahoma"/>
            </a:rPr>
            <a:t>          2. Auditor Signature: The name of the auditor should be typed here on an electronic version of the audit or signed on the copy provided to the supplier. An E-mail address and Phone number should also be provided for the by the Auditor. </a:t>
          </a:r>
        </a:p>
        <a:p>
          <a:pPr algn="l" rtl="0">
            <a:defRPr sz="1000"/>
          </a:pPr>
          <a:r>
            <a:rPr lang="en-US" sz="800" b="0" i="0" u="none" strike="noStrike" baseline="0">
              <a:solidFill>
                <a:srgbClr val="000000"/>
              </a:solidFill>
              <a:latin typeface="Tahoma"/>
              <a:cs typeface="Tahoma"/>
            </a:rPr>
            <a:t>          3. Supplier Representative Signature: The name of the supplier’s representative should be typed here on an electronic version of the audit or signed on the copy provided to the customer.  An E-mail address and Phone number should also be provided for the by the representative.</a:t>
          </a:r>
        </a:p>
      </xdr:txBody>
    </xdr:sp>
    <xdr:clientData/>
  </xdr:twoCellAnchor>
  <xdr:twoCellAnchor editAs="oneCell">
    <xdr:from>
      <xdr:col>1</xdr:col>
      <xdr:colOff>38100</xdr:colOff>
      <xdr:row>204</xdr:row>
      <xdr:rowOff>123825</xdr:rowOff>
    </xdr:from>
    <xdr:to>
      <xdr:col>58</xdr:col>
      <xdr:colOff>0</xdr:colOff>
      <xdr:row>208</xdr:row>
      <xdr:rowOff>101601</xdr:rowOff>
    </xdr:to>
    <xdr:sp macro="" textlink="">
      <xdr:nvSpPr>
        <xdr:cNvPr id="17470" name="Text Box 62">
          <a:extLst>
            <a:ext uri="{FF2B5EF4-FFF2-40B4-BE49-F238E27FC236}">
              <a16:creationId xmlns:a16="http://schemas.microsoft.com/office/drawing/2014/main" id="{00000000-0008-0000-0000-00003E440000}"/>
            </a:ext>
          </a:extLst>
        </xdr:cNvPr>
        <xdr:cNvSpPr txBox="1">
          <a:spLocks noChangeArrowheads="1"/>
        </xdr:cNvSpPr>
      </xdr:nvSpPr>
      <xdr:spPr bwMode="auto">
        <a:xfrm>
          <a:off x="95250" y="26917650"/>
          <a:ext cx="6686550" cy="6286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1" i="0" u="none" strike="noStrike" baseline="0">
              <a:solidFill>
                <a:srgbClr val="000000"/>
              </a:solidFill>
              <a:latin typeface="Tahoma"/>
              <a:cs typeface="Tahoma"/>
            </a:rPr>
            <a:t>7) Corrective Actions</a:t>
          </a:r>
        </a:p>
        <a:p>
          <a:pPr algn="l" rtl="0">
            <a:defRPr sz="1000"/>
          </a:pPr>
          <a:r>
            <a:rPr lang="en-US" sz="800" b="1" i="0" u="none" strike="noStrike" baseline="0">
              <a:solidFill>
                <a:srgbClr val="000000"/>
              </a:solidFill>
              <a:latin typeface="Tahoma"/>
              <a:cs typeface="Tahoma"/>
            </a:rPr>
            <a:t> </a:t>
          </a:r>
          <a:r>
            <a:rPr lang="en-US" sz="800" b="0" i="0" u="none" strike="noStrike" baseline="0">
              <a:solidFill>
                <a:srgbClr val="000000"/>
              </a:solidFill>
              <a:latin typeface="Tahoma"/>
              <a:cs typeface="Tahoma"/>
            </a:rPr>
            <a:t>    a) Corrective Actions Required: This area will automatically populate based on the ratings in each audit section. </a:t>
          </a:r>
        </a:p>
        <a:p>
          <a:pPr algn="l" rtl="0">
            <a:defRPr sz="1000"/>
          </a:pPr>
          <a:r>
            <a:rPr lang="en-US" sz="800" b="0" i="0" u="none" strike="noStrike" baseline="0">
              <a:solidFill>
                <a:srgbClr val="000000"/>
              </a:solidFill>
              <a:latin typeface="Tahoma"/>
              <a:cs typeface="Tahoma"/>
            </a:rPr>
            <a:t>     b) Date Corrective Actions are to be completed: Corrective action date is automatically populated.  Duration is based on the audit date and the durations in the 'Corrective Actions' tab cell H4&amp;5.  If the required completion date is changed formal notification should be provide to the supplier. </a:t>
          </a:r>
        </a:p>
      </xdr:txBody>
    </xdr:sp>
    <xdr:clientData/>
  </xdr:twoCellAnchor>
  <xdr:twoCellAnchor editAs="oneCell">
    <xdr:from>
      <xdr:col>1</xdr:col>
      <xdr:colOff>38100</xdr:colOff>
      <xdr:row>259</xdr:row>
      <xdr:rowOff>76200</xdr:rowOff>
    </xdr:from>
    <xdr:to>
      <xdr:col>58</xdr:col>
      <xdr:colOff>0</xdr:colOff>
      <xdr:row>273</xdr:row>
      <xdr:rowOff>57151</xdr:rowOff>
    </xdr:to>
    <xdr:sp macro="" textlink="">
      <xdr:nvSpPr>
        <xdr:cNvPr id="17472" name="Text Box 64">
          <a:extLst>
            <a:ext uri="{FF2B5EF4-FFF2-40B4-BE49-F238E27FC236}">
              <a16:creationId xmlns:a16="http://schemas.microsoft.com/office/drawing/2014/main" id="{00000000-0008-0000-0000-000040440000}"/>
            </a:ext>
          </a:extLst>
        </xdr:cNvPr>
        <xdr:cNvSpPr txBox="1">
          <a:spLocks noChangeArrowheads="1"/>
        </xdr:cNvSpPr>
      </xdr:nvSpPr>
      <xdr:spPr bwMode="auto">
        <a:xfrm>
          <a:off x="95250" y="35775900"/>
          <a:ext cx="6686550" cy="22479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1" i="0" u="none" strike="noStrike" baseline="0">
              <a:solidFill>
                <a:srgbClr val="000000"/>
              </a:solidFill>
              <a:latin typeface="Tahoma"/>
              <a:cs typeface="Tahoma"/>
            </a:rPr>
            <a:t>1) Scoring Each Category</a:t>
          </a:r>
        </a:p>
        <a:p>
          <a:pPr algn="l" rtl="0">
            <a:defRPr sz="1000"/>
          </a:pPr>
          <a:r>
            <a:rPr lang="en-US" sz="800" b="0" i="0" u="none" strike="noStrike" baseline="0">
              <a:solidFill>
                <a:srgbClr val="000000"/>
              </a:solidFill>
              <a:latin typeface="Tahoma"/>
              <a:cs typeface="Tahoma"/>
            </a:rPr>
            <a:t>     a) Each Category has four basic questions that establish an overall level of capability for that subject.  </a:t>
          </a:r>
        </a:p>
        <a:p>
          <a:pPr algn="l" rtl="0">
            <a:defRPr sz="1000"/>
          </a:pPr>
          <a:r>
            <a:rPr lang="en-US" sz="800" b="0" i="0" u="none" strike="noStrike" baseline="0">
              <a:solidFill>
                <a:srgbClr val="000000"/>
              </a:solidFill>
              <a:latin typeface="Tahoma"/>
              <a:cs typeface="Tahoma"/>
            </a:rPr>
            <a:t>          1. </a:t>
          </a:r>
          <a:r>
            <a:rPr lang="en-US" sz="800" b="0" i="0" u="sng" strike="noStrike" baseline="0">
              <a:solidFill>
                <a:srgbClr val="000000"/>
              </a:solidFill>
              <a:latin typeface="Tahoma"/>
              <a:cs typeface="Tahoma"/>
            </a:rPr>
            <a:t>Evidence</a:t>
          </a:r>
        </a:p>
        <a:p>
          <a:pPr algn="l" rtl="0">
            <a:defRPr sz="1000"/>
          </a:pPr>
          <a:r>
            <a:rPr lang="en-US" sz="800" b="0" i="0" u="none" strike="noStrike" baseline="0">
              <a:solidFill>
                <a:srgbClr val="000000"/>
              </a:solidFill>
              <a:latin typeface="Tahoma"/>
              <a:cs typeface="Tahoma"/>
            </a:rPr>
            <a:t>               a. Supplier must provide visual or written proof that the system in question exists and is defined.</a:t>
          </a:r>
        </a:p>
        <a:p>
          <a:pPr algn="l" rtl="0">
            <a:defRPr sz="1000"/>
          </a:pPr>
          <a:r>
            <a:rPr lang="en-US" sz="800" b="0" i="0" u="none" strike="noStrike" baseline="0">
              <a:solidFill>
                <a:srgbClr val="000000"/>
              </a:solidFill>
              <a:latin typeface="Tahoma"/>
              <a:cs typeface="Tahoma"/>
            </a:rPr>
            <a:t>               b. All documents affecting plant systems should be reviewed and approved prior to use.</a:t>
          </a:r>
        </a:p>
        <a:p>
          <a:pPr algn="l" rtl="0">
            <a:defRPr sz="1000"/>
          </a:pPr>
          <a:r>
            <a:rPr lang="en-US" sz="800" b="0" i="0" u="none" strike="noStrike" baseline="0">
              <a:solidFill>
                <a:srgbClr val="000000"/>
              </a:solidFill>
              <a:latin typeface="Tahoma"/>
              <a:cs typeface="Tahoma"/>
            </a:rPr>
            <a:t>               c.  System documentation should be readily available and understood by those implementing the process. </a:t>
          </a:r>
        </a:p>
        <a:p>
          <a:pPr algn="l" rtl="0">
            <a:defRPr sz="1000"/>
          </a:pPr>
          <a:r>
            <a:rPr lang="en-US" sz="800" b="0" i="0" u="none" strike="noStrike" baseline="0">
              <a:solidFill>
                <a:srgbClr val="000000"/>
              </a:solidFill>
              <a:latin typeface="Tahoma"/>
              <a:cs typeface="Tahoma"/>
            </a:rPr>
            <a:t>          2. </a:t>
          </a:r>
          <a:r>
            <a:rPr lang="en-US" sz="800" b="0" i="0" u="sng" strike="noStrike" baseline="0">
              <a:solidFill>
                <a:srgbClr val="000000"/>
              </a:solidFill>
              <a:latin typeface="Tahoma"/>
              <a:cs typeface="Tahoma"/>
            </a:rPr>
            <a:t>Adequate</a:t>
          </a:r>
        </a:p>
        <a:p>
          <a:pPr algn="l" rtl="0">
            <a:defRPr sz="1000"/>
          </a:pPr>
          <a:r>
            <a:rPr lang="en-US" sz="800" b="0" i="0" u="none" strike="noStrike" baseline="0">
              <a:solidFill>
                <a:srgbClr val="000000"/>
              </a:solidFill>
              <a:latin typeface="Tahoma"/>
              <a:cs typeface="Tahoma"/>
            </a:rPr>
            <a:t>               a. This portion defines Lear expectations of a satisfactory process/system.  If all areas are met a 'solid' score (2) can be awarded.</a:t>
          </a:r>
        </a:p>
        <a:p>
          <a:pPr algn="l" rtl="0">
            <a:defRPr sz="1000"/>
          </a:pPr>
          <a:r>
            <a:rPr lang="en-US" sz="800" b="0" i="0" u="none" strike="noStrike" baseline="0">
              <a:solidFill>
                <a:srgbClr val="000000"/>
              </a:solidFill>
              <a:latin typeface="Tahoma"/>
              <a:cs typeface="Tahoma"/>
            </a:rPr>
            <a:t>               b. In order for a score of 2 to be earned in the 'Adequate' portion, a written document of the system should exist.</a:t>
          </a:r>
        </a:p>
        <a:p>
          <a:pPr algn="l" rtl="0">
            <a:defRPr sz="1000"/>
          </a:pPr>
          <a:r>
            <a:rPr lang="en-US" sz="800" b="0" i="0" u="none" strike="noStrike" baseline="0">
              <a:solidFill>
                <a:srgbClr val="000000"/>
              </a:solidFill>
              <a:latin typeface="Tahoma"/>
              <a:cs typeface="Tahoma"/>
            </a:rPr>
            <a:t>          3. </a:t>
          </a:r>
          <a:r>
            <a:rPr lang="en-US" sz="800" b="0" i="0" u="sng" strike="noStrike" baseline="0">
              <a:solidFill>
                <a:srgbClr val="000000"/>
              </a:solidFill>
              <a:latin typeface="Tahoma"/>
              <a:cs typeface="Tahoma"/>
            </a:rPr>
            <a:t>Deployed</a:t>
          </a:r>
        </a:p>
        <a:p>
          <a:pPr algn="l" rtl="0">
            <a:defRPr sz="1000"/>
          </a:pPr>
          <a:r>
            <a:rPr lang="en-US" sz="800" b="0" i="0" u="none" strike="noStrike" baseline="0">
              <a:solidFill>
                <a:srgbClr val="000000"/>
              </a:solidFill>
              <a:latin typeface="Tahoma"/>
              <a:cs typeface="Tahoma"/>
            </a:rPr>
            <a:t>               a. Determine if the Supplier uses this system through out their facility where applicable.</a:t>
          </a:r>
        </a:p>
        <a:p>
          <a:pPr algn="l" rtl="0">
            <a:defRPr sz="1000"/>
          </a:pPr>
          <a:r>
            <a:rPr lang="en-US" sz="800" b="0" i="0" u="none" strike="noStrike" baseline="0">
              <a:solidFill>
                <a:srgbClr val="000000"/>
              </a:solidFill>
              <a:latin typeface="Tahoma"/>
              <a:cs typeface="Tahoma"/>
            </a:rPr>
            <a:t>               b. Communication of the system should be found near or around each area where the system would be used.</a:t>
          </a:r>
        </a:p>
        <a:p>
          <a:pPr algn="l" rtl="0">
            <a:defRPr sz="1000"/>
          </a:pPr>
          <a:r>
            <a:rPr lang="en-US" sz="800" b="0" i="0" u="none" strike="noStrike" baseline="0">
              <a:solidFill>
                <a:srgbClr val="000000"/>
              </a:solidFill>
              <a:latin typeface="Tahoma"/>
              <a:cs typeface="Tahoma"/>
            </a:rPr>
            <a:t>          4. </a:t>
          </a:r>
          <a:r>
            <a:rPr lang="en-US" sz="800" b="0" i="0" u="sng" strike="noStrike" baseline="0">
              <a:solidFill>
                <a:srgbClr val="000000"/>
              </a:solidFill>
              <a:latin typeface="Tahoma"/>
              <a:cs typeface="Tahoma"/>
            </a:rPr>
            <a:t>Measure</a:t>
          </a:r>
        </a:p>
        <a:p>
          <a:pPr algn="l" rtl="0">
            <a:defRPr sz="1000"/>
          </a:pPr>
          <a:r>
            <a:rPr lang="en-US" sz="800" b="0" i="0" u="none" strike="noStrike" baseline="0">
              <a:solidFill>
                <a:srgbClr val="000000"/>
              </a:solidFill>
              <a:latin typeface="Tahoma"/>
              <a:cs typeface="Tahoma"/>
            </a:rPr>
            <a:t>               a. The Supplier should have a method of measuring the success of each system, in some cases one metric may show the results of                    	multiple systems. (i.e. KPIs, external PPM's.)</a:t>
          </a:r>
        </a:p>
        <a:p>
          <a:pPr algn="l" rtl="0">
            <a:defRPr sz="1000"/>
          </a:pPr>
          <a:endParaRPr lang="en-US" sz="800" b="0" i="0" u="none" strike="noStrike" baseline="0">
            <a:solidFill>
              <a:srgbClr val="000000"/>
            </a:solidFill>
            <a:latin typeface="Tahoma"/>
            <a:cs typeface="Tahoma"/>
          </a:endParaRPr>
        </a:p>
        <a:p>
          <a:pPr algn="l" rtl="0">
            <a:defRPr sz="1000"/>
          </a:pPr>
          <a:r>
            <a:rPr lang="en-US" sz="1000" b="1" i="0" u="none" strike="noStrike">
              <a:latin typeface="+mn-lt"/>
              <a:ea typeface="+mn-ea"/>
              <a:cs typeface="+mn-cs"/>
            </a:rPr>
            <a:t>SCORING WORKSHEET</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1" i="0" u="none" strike="noStrike">
              <a:latin typeface="+mn-lt"/>
              <a:ea typeface="+mn-ea"/>
              <a:cs typeface="+mn-cs"/>
            </a:rPr>
            <a:t> </a:t>
          </a:r>
          <a:r>
            <a:rPr lang="en-US" sz="1000" b="0" i="0" u="none" strike="noStrike">
              <a:latin typeface="+mn-lt"/>
              <a:ea typeface="+mn-ea"/>
              <a:cs typeface="+mn-cs"/>
            </a:rPr>
            <a:t> </a:t>
          </a:r>
          <a:r>
            <a:rPr lang="en-US" sz="800"/>
            <a:t> 	</a:t>
          </a:r>
          <a:r>
            <a:rPr lang="en-US" sz="1000" b="1" i="0" u="none" strike="noStrike">
              <a:latin typeface="+mn-lt"/>
              <a:ea typeface="+mn-ea"/>
              <a:cs typeface="+mn-cs"/>
            </a:rPr>
            <a:t>Evidence </a:t>
          </a:r>
          <a:r>
            <a:rPr lang="en-US" sz="800"/>
            <a:t> </a:t>
          </a:r>
          <a:r>
            <a:rPr lang="en-US" sz="1000" b="1" i="0" u="none" strike="noStrike">
              <a:latin typeface="+mn-lt"/>
              <a:ea typeface="+mn-ea"/>
              <a:cs typeface="+mn-cs"/>
            </a:rPr>
            <a:t>X</a:t>
          </a:r>
          <a:r>
            <a:rPr lang="en-US" sz="800"/>
            <a:t> </a:t>
          </a:r>
          <a:r>
            <a:rPr lang="en-US" sz="1000" b="0" i="0" u="none" strike="noStrike">
              <a:latin typeface="+mn-lt"/>
              <a:ea typeface="+mn-ea"/>
              <a:cs typeface="+mn-cs"/>
            </a:rPr>
            <a:t> =</a:t>
          </a:r>
          <a:r>
            <a:rPr lang="en-US" sz="800"/>
            <a:t> </a:t>
          </a:r>
          <a:r>
            <a:rPr lang="en-US" sz="1000" b="0" i="0" u="none" strike="noStrike">
              <a:latin typeface="+mn-lt"/>
              <a:ea typeface="+mn-ea"/>
              <a:cs typeface="+mn-cs"/>
            </a:rPr>
            <a:t>N/A (not applicable)</a:t>
          </a:r>
          <a:r>
            <a:rPr lang="en-US" sz="800"/>
            <a:t> </a:t>
          </a:r>
          <a:r>
            <a:rPr lang="en-US" sz="1000" b="0" i="0" u="none" strike="noStrike">
              <a:latin typeface="+mn-lt"/>
              <a:ea typeface="+mn-ea"/>
              <a:cs typeface="+mn-cs"/>
            </a:rPr>
            <a:t> </a:t>
          </a:r>
          <a:r>
            <a:rPr lang="en-US" sz="800"/>
            <a:t> </a:t>
          </a:r>
          <a:r>
            <a:rPr lang="en-US" sz="1000" b="1" i="0" u="none" strike="noStrike">
              <a:latin typeface="+mn-lt"/>
              <a:ea typeface="+mn-ea"/>
              <a:cs typeface="+mn-cs"/>
            </a:rPr>
            <a:t>Y =</a:t>
          </a:r>
          <a:r>
            <a:rPr lang="en-US" sz="800"/>
            <a:t> </a:t>
          </a:r>
          <a:r>
            <a:rPr lang="en-US" sz="1000" b="0" i="0" u="none" strike="noStrike">
              <a:latin typeface="+mn-lt"/>
              <a:ea typeface="+mn-ea"/>
              <a:cs typeface="+mn-cs"/>
            </a:rPr>
            <a:t>Yes</a:t>
          </a:r>
          <a:r>
            <a:rPr lang="en-US" sz="800"/>
            <a:t> </a:t>
          </a:r>
          <a:r>
            <a:rPr lang="en-US" sz="1000" b="0" i="0" u="none" strike="noStrike">
              <a:latin typeface="+mn-lt"/>
              <a:ea typeface="+mn-ea"/>
              <a:cs typeface="+mn-cs"/>
            </a:rPr>
            <a:t> </a:t>
          </a:r>
          <a:r>
            <a:rPr lang="en-US" sz="800"/>
            <a:t> </a:t>
          </a:r>
          <a:r>
            <a:rPr lang="en-US" sz="1000" b="1" i="0" u="none" strike="noStrike">
              <a:latin typeface="+mn-lt"/>
              <a:ea typeface="+mn-ea"/>
              <a:cs typeface="+mn-cs"/>
            </a:rPr>
            <a:t>N =</a:t>
          </a:r>
          <a:r>
            <a:rPr lang="en-US" sz="800"/>
            <a:t> </a:t>
          </a:r>
          <a:r>
            <a:rPr lang="en-US" sz="1000" b="0" i="0" u="none" strike="noStrike">
              <a:latin typeface="+mn-lt"/>
              <a:ea typeface="+mn-ea"/>
              <a:cs typeface="+mn-cs"/>
            </a:rPr>
            <a:t>No</a:t>
          </a:r>
          <a:r>
            <a:rPr lang="en-US" sz="800"/>
            <a:t> </a:t>
          </a:r>
          <a:r>
            <a:rPr lang="en-US" sz="1000" b="0" i="0" u="none" strike="noStrike">
              <a:latin typeface="+mn-lt"/>
              <a:ea typeface="+mn-ea"/>
              <a:cs typeface="+mn-cs"/>
            </a:rPr>
            <a:t> </a:t>
          </a:r>
          <a:r>
            <a:rPr lang="en-US" sz="800"/>
            <a:t> </a:t>
          </a:r>
          <a:r>
            <a:rPr lang="en-US" sz="1000" b="1" i="0" u="none" strike="noStrike">
              <a:latin typeface="+mn-lt"/>
              <a:ea typeface="+mn-ea"/>
              <a:cs typeface="+mn-cs"/>
            </a:rPr>
            <a:t> </a:t>
          </a:r>
          <a:r>
            <a:rPr lang="en-US" sz="800"/>
            <a:t> </a:t>
          </a:r>
          <a:r>
            <a:rPr lang="en-US" sz="1000" b="0" i="0" u="none" strike="noStrike">
              <a:latin typeface="+mn-lt"/>
              <a:ea typeface="+mn-ea"/>
              <a:cs typeface="+mn-cs"/>
            </a:rPr>
            <a:t> </a:t>
          </a:r>
          <a:r>
            <a:rPr lang="en-US" sz="800"/>
            <a:t> </a:t>
          </a:r>
        </a:p>
        <a:p>
          <a:pPr algn="l" rtl="0">
            <a:defRPr sz="1000"/>
          </a:pPr>
          <a:r>
            <a:rPr lang="en-US" sz="1000" b="1" i="0" u="none" strike="noStrike">
              <a:latin typeface="+mn-lt"/>
              <a:ea typeface="+mn-ea"/>
              <a:cs typeface="+mn-cs"/>
            </a:rPr>
            <a:t>Adequate, Deployed &amp; Measure</a:t>
          </a:r>
          <a:r>
            <a:rPr lang="en-US" sz="800"/>
            <a:t> :			</a:t>
          </a:r>
          <a:r>
            <a:rPr lang="en-US" sz="1000" b="1" i="0" u="none" strike="noStrike">
              <a:latin typeface="+mn-lt"/>
              <a:ea typeface="+mn-ea"/>
              <a:cs typeface="+mn-cs"/>
            </a:rPr>
            <a:t>0</a:t>
          </a:r>
          <a:r>
            <a:rPr lang="en-US" sz="800"/>
            <a:t> </a:t>
          </a:r>
          <a:r>
            <a:rPr lang="en-US" sz="1000" b="0" i="0" u="none" strike="noStrike">
              <a:latin typeface="+mn-lt"/>
              <a:ea typeface="+mn-ea"/>
              <a:cs typeface="+mn-cs"/>
            </a:rPr>
            <a:t> =</a:t>
          </a:r>
          <a:r>
            <a:rPr lang="en-US" sz="800"/>
            <a:t> </a:t>
          </a:r>
          <a:r>
            <a:rPr lang="en-US" sz="1000" b="0" i="0" u="none" strike="noStrike">
              <a:latin typeface="+mn-lt"/>
              <a:ea typeface="+mn-ea"/>
              <a:cs typeface="+mn-cs"/>
            </a:rPr>
            <a:t>Lacking,</a:t>
          </a:r>
          <a:r>
            <a:rPr lang="en-US" sz="800"/>
            <a:t> </a:t>
          </a:r>
          <a:r>
            <a:rPr lang="en-US" sz="1000" b="0" i="0" u="none" strike="noStrike">
              <a:latin typeface="+mn-lt"/>
              <a:ea typeface="+mn-ea"/>
              <a:cs typeface="+mn-cs"/>
            </a:rPr>
            <a:t> </a:t>
          </a:r>
          <a:r>
            <a:rPr lang="en-US" sz="800"/>
            <a:t> </a:t>
          </a:r>
          <a:r>
            <a:rPr lang="en-US" sz="1000" b="1" i="0" u="none" strike="noStrike">
              <a:latin typeface="+mn-lt"/>
              <a:ea typeface="+mn-ea"/>
              <a:cs typeface="+mn-cs"/>
            </a:rPr>
            <a:t>1</a:t>
          </a:r>
          <a:r>
            <a:rPr lang="en-US" sz="800"/>
            <a:t> </a:t>
          </a:r>
          <a:r>
            <a:rPr lang="en-US" sz="1000" b="0" i="0" u="none" strike="noStrike">
              <a:latin typeface="+mn-lt"/>
              <a:ea typeface="+mn-ea"/>
              <a:cs typeface="+mn-cs"/>
            </a:rPr>
            <a:t> =</a:t>
          </a:r>
          <a:r>
            <a:rPr lang="en-US" sz="800"/>
            <a:t> </a:t>
          </a:r>
          <a:r>
            <a:rPr lang="en-US" sz="1000" b="0" i="0" u="none" strike="noStrike">
              <a:latin typeface="+mn-lt"/>
              <a:ea typeface="+mn-ea"/>
              <a:cs typeface="+mn-cs"/>
            </a:rPr>
            <a:t>Average,  </a:t>
          </a:r>
          <a:r>
            <a:rPr lang="en-US" sz="800"/>
            <a:t> </a:t>
          </a:r>
          <a:r>
            <a:rPr lang="en-US" sz="1000" b="1" i="0" u="none" strike="noStrike">
              <a:latin typeface="+mn-lt"/>
              <a:ea typeface="+mn-ea"/>
              <a:cs typeface="+mn-cs"/>
            </a:rPr>
            <a:t>2</a:t>
          </a:r>
          <a:r>
            <a:rPr lang="en-US" sz="800"/>
            <a:t> </a:t>
          </a:r>
          <a:r>
            <a:rPr lang="en-US" sz="1000" b="0" i="0" u="none" strike="noStrike">
              <a:latin typeface="+mn-lt"/>
              <a:ea typeface="+mn-ea"/>
              <a:cs typeface="+mn-cs"/>
            </a:rPr>
            <a:t> =</a:t>
          </a:r>
          <a:r>
            <a:rPr lang="en-US" sz="800"/>
            <a:t> </a:t>
          </a:r>
          <a:r>
            <a:rPr lang="en-US" sz="1000" b="0" i="0" u="none" strike="noStrike">
              <a:latin typeface="+mn-lt"/>
              <a:ea typeface="+mn-ea"/>
              <a:cs typeface="+mn-cs"/>
            </a:rPr>
            <a:t>Good</a:t>
          </a:r>
          <a:r>
            <a:rPr lang="en-US" sz="800"/>
            <a:t> </a:t>
          </a:r>
          <a:r>
            <a:rPr lang="en-US" sz="1000" b="0" i="0" u="none" strike="noStrike">
              <a:latin typeface="+mn-lt"/>
              <a:ea typeface="+mn-ea"/>
              <a:cs typeface="+mn-cs"/>
            </a:rPr>
            <a:t> </a:t>
          </a:r>
          <a:r>
            <a:rPr lang="en-US" sz="800"/>
            <a:t> </a:t>
          </a:r>
          <a:endParaRPr lang="en-US" sz="800" b="0" i="0" u="none" strike="noStrike" baseline="0">
            <a:solidFill>
              <a:srgbClr val="000000"/>
            </a:solidFill>
            <a:latin typeface="Tahoma"/>
            <a:cs typeface="Tahoma"/>
          </a:endParaRPr>
        </a:p>
      </xdr:txBody>
    </xdr:sp>
    <xdr:clientData/>
  </xdr:twoCellAnchor>
  <xdr:twoCellAnchor editAs="oneCell">
    <xdr:from>
      <xdr:col>1</xdr:col>
      <xdr:colOff>38100</xdr:colOff>
      <xdr:row>273</xdr:row>
      <xdr:rowOff>133350</xdr:rowOff>
    </xdr:from>
    <xdr:to>
      <xdr:col>58</xdr:col>
      <xdr:colOff>0</xdr:colOff>
      <xdr:row>291</xdr:row>
      <xdr:rowOff>84748</xdr:rowOff>
    </xdr:to>
    <xdr:sp macro="" textlink="">
      <xdr:nvSpPr>
        <xdr:cNvPr id="17473" name="Text Box 65">
          <a:extLst>
            <a:ext uri="{FF2B5EF4-FFF2-40B4-BE49-F238E27FC236}">
              <a16:creationId xmlns:a16="http://schemas.microsoft.com/office/drawing/2014/main" id="{00000000-0008-0000-0000-000041440000}"/>
            </a:ext>
          </a:extLst>
        </xdr:cNvPr>
        <xdr:cNvSpPr txBox="1">
          <a:spLocks noChangeArrowheads="1"/>
        </xdr:cNvSpPr>
      </xdr:nvSpPr>
      <xdr:spPr bwMode="auto">
        <a:xfrm>
          <a:off x="96715" y="43406158"/>
          <a:ext cx="6790593" cy="285603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Tahoma"/>
              <a:cs typeface="Tahoma"/>
            </a:rPr>
            <a:t>When scoring the first portion of each section 'Evidence,' the Auditor should answer 1 of 3 ways:  -"Y" for yes that there is evidence of the system, -"N" for no = inadequate evidence of a system, or - "X" for Not Applicable; in rare instances when the supplier may not need the system based on the product or processes.</a:t>
          </a:r>
        </a:p>
        <a:p>
          <a:pPr algn="l" rtl="0">
            <a:defRPr sz="1000"/>
          </a:pPr>
          <a:r>
            <a:rPr lang="en-US" sz="800" b="0" i="1" u="none" strike="noStrike" baseline="0">
              <a:solidFill>
                <a:srgbClr val="0000FF"/>
              </a:solidFill>
              <a:latin typeface="Tahoma"/>
              <a:cs typeface="Tahoma"/>
            </a:rPr>
            <a:t>CRITICAL NOTE:  If the Lear auditor identifies any area as 'Not Applicable' (X); an explanation of why that category is Not Applicable should be included in the appropriate section of the 'Auditor Notes' tab.</a:t>
          </a:r>
        </a:p>
        <a:p>
          <a:pPr algn="l" rtl="0">
            <a:defRPr sz="1000"/>
          </a:pPr>
          <a:endParaRPr lang="en-US" sz="800" b="0" i="1" u="none" strike="noStrike" baseline="0">
            <a:solidFill>
              <a:srgbClr val="0000FF"/>
            </a:solidFill>
            <a:latin typeface="Tahoma"/>
            <a:cs typeface="Tahoma"/>
          </a:endParaRPr>
        </a:p>
        <a:p>
          <a:pPr algn="l" rtl="0">
            <a:defRPr sz="1000"/>
          </a:pPr>
          <a:r>
            <a:rPr lang="en-US" sz="800" b="0" i="0" u="none" strike="noStrike" baseline="0">
              <a:solidFill>
                <a:srgbClr val="000000"/>
              </a:solidFill>
              <a:latin typeface="Tahoma"/>
              <a:cs typeface="Tahoma"/>
            </a:rPr>
            <a:t> The other three portions of each category; Adequate, Deployed and Measured should be scored on a 0, 1, or 2 basis.</a:t>
          </a:r>
        </a:p>
        <a:p>
          <a:pPr algn="l" rtl="0">
            <a:defRPr sz="1000"/>
          </a:pPr>
          <a:r>
            <a:rPr lang="en-US" sz="800" b="0" i="0" u="none" strike="noStrike" baseline="0">
              <a:solidFill>
                <a:srgbClr val="000000"/>
              </a:solidFill>
              <a:latin typeface="Tahoma"/>
              <a:cs typeface="Tahoma"/>
            </a:rPr>
            <a:t>    </a:t>
          </a:r>
          <a:r>
            <a:rPr lang="en-US" sz="800" b="0" i="0" u="sng" strike="noStrike" baseline="0">
              <a:solidFill>
                <a:srgbClr val="000000"/>
              </a:solidFill>
              <a:latin typeface="Tahoma"/>
              <a:cs typeface="Tahoma"/>
            </a:rPr>
            <a:t>Adequate</a:t>
          </a:r>
        </a:p>
        <a:p>
          <a:pPr algn="l" rtl="0">
            <a:defRPr sz="1000"/>
          </a:pPr>
          <a:r>
            <a:rPr lang="en-US" sz="800" b="0" i="0" u="none" strike="noStrike" baseline="0">
              <a:solidFill>
                <a:srgbClr val="000000"/>
              </a:solidFill>
              <a:latin typeface="Tahoma"/>
              <a:cs typeface="Tahoma"/>
            </a:rPr>
            <a:t>          0 = Does not meet guidelines</a:t>
          </a:r>
        </a:p>
        <a:p>
          <a:pPr algn="l" rtl="0">
            <a:defRPr sz="1000"/>
          </a:pPr>
          <a:r>
            <a:rPr lang="en-US" sz="800" b="0" i="0" u="none" strike="noStrike" baseline="0">
              <a:solidFill>
                <a:srgbClr val="000000"/>
              </a:solidFill>
              <a:latin typeface="Tahoma"/>
              <a:cs typeface="Tahoma"/>
            </a:rPr>
            <a:t>          1 = Meets some guidelines</a:t>
          </a:r>
        </a:p>
        <a:p>
          <a:pPr algn="l" rtl="0">
            <a:defRPr sz="1000"/>
          </a:pPr>
          <a:r>
            <a:rPr lang="en-US" sz="800" b="0" i="0" u="none" strike="noStrike" baseline="0">
              <a:solidFill>
                <a:srgbClr val="000000"/>
              </a:solidFill>
              <a:latin typeface="Tahoma"/>
              <a:cs typeface="Tahoma"/>
            </a:rPr>
            <a:t>          2 = Meets all guidelines</a:t>
          </a:r>
        </a:p>
        <a:p>
          <a:pPr algn="l" rtl="0">
            <a:defRPr sz="1000"/>
          </a:pPr>
          <a:r>
            <a:rPr lang="en-US" sz="800" b="0" i="0" u="none" strike="noStrike" baseline="0">
              <a:solidFill>
                <a:srgbClr val="000000"/>
              </a:solidFill>
              <a:latin typeface="Tahoma"/>
              <a:cs typeface="Tahoma"/>
            </a:rPr>
            <a:t>    </a:t>
          </a:r>
          <a:r>
            <a:rPr lang="en-US" sz="800" b="0" i="0" u="sng" strike="noStrike" baseline="0">
              <a:solidFill>
                <a:srgbClr val="000000"/>
              </a:solidFill>
              <a:latin typeface="Tahoma"/>
              <a:cs typeface="Tahoma"/>
            </a:rPr>
            <a:t>Deployed</a:t>
          </a:r>
        </a:p>
        <a:p>
          <a:pPr algn="l" rtl="0">
            <a:defRPr sz="1000"/>
          </a:pPr>
          <a:r>
            <a:rPr lang="en-US" sz="800" b="0" i="0" u="none" strike="noStrike" baseline="0">
              <a:solidFill>
                <a:srgbClr val="000000"/>
              </a:solidFill>
              <a:latin typeface="Tahoma"/>
              <a:cs typeface="Tahoma"/>
            </a:rPr>
            <a:t>          0 = Not Adequately deployed</a:t>
          </a:r>
        </a:p>
        <a:p>
          <a:pPr algn="l" rtl="0">
            <a:defRPr sz="1000"/>
          </a:pPr>
          <a:r>
            <a:rPr lang="en-US" sz="800" b="0" i="0" u="none" strike="noStrike" baseline="0">
              <a:solidFill>
                <a:srgbClr val="000000"/>
              </a:solidFill>
              <a:latin typeface="Tahoma"/>
              <a:cs typeface="Tahoma"/>
            </a:rPr>
            <a:t>          1 = Deployed in some areas</a:t>
          </a:r>
        </a:p>
        <a:p>
          <a:pPr algn="l" rtl="0">
            <a:defRPr sz="1000"/>
          </a:pPr>
          <a:r>
            <a:rPr lang="en-US" sz="800" b="0" i="0" u="none" strike="noStrike" baseline="0">
              <a:solidFill>
                <a:srgbClr val="000000"/>
              </a:solidFill>
              <a:latin typeface="Tahoma"/>
              <a:cs typeface="Tahoma"/>
            </a:rPr>
            <a:t>          2 = Deployed in all or most applicable areas</a:t>
          </a:r>
        </a:p>
        <a:p>
          <a:pPr algn="l" rtl="0">
            <a:defRPr sz="1000"/>
          </a:pPr>
          <a:r>
            <a:rPr lang="en-US" sz="800" b="0" i="0" u="none" strike="noStrike" baseline="0">
              <a:solidFill>
                <a:srgbClr val="000000"/>
              </a:solidFill>
              <a:latin typeface="Tahoma"/>
              <a:cs typeface="Tahoma"/>
            </a:rPr>
            <a:t>    </a:t>
          </a:r>
          <a:r>
            <a:rPr lang="en-US" sz="800" b="0" i="0" u="sng" strike="noStrike" baseline="0">
              <a:solidFill>
                <a:srgbClr val="000000"/>
              </a:solidFill>
              <a:latin typeface="Tahoma"/>
              <a:cs typeface="Tahoma"/>
            </a:rPr>
            <a:t>Measure</a:t>
          </a:r>
        </a:p>
        <a:p>
          <a:pPr algn="l" rtl="0">
            <a:defRPr sz="1000"/>
          </a:pPr>
          <a:r>
            <a:rPr lang="en-US" sz="800" b="0" i="0" u="none" strike="noStrike" baseline="0">
              <a:solidFill>
                <a:srgbClr val="000000"/>
              </a:solidFill>
              <a:latin typeface="Tahoma"/>
              <a:cs typeface="Tahoma"/>
            </a:rPr>
            <a:t>          0 = No system of measuring</a:t>
          </a:r>
        </a:p>
        <a:p>
          <a:pPr algn="l" rtl="0">
            <a:defRPr sz="1000"/>
          </a:pPr>
          <a:r>
            <a:rPr lang="en-US" sz="800" b="0" i="0" u="none" strike="noStrike" baseline="0">
              <a:solidFill>
                <a:srgbClr val="000000"/>
              </a:solidFill>
              <a:latin typeface="Tahoma"/>
              <a:cs typeface="Tahoma"/>
            </a:rPr>
            <a:t>          1 = Can measure but is not attaining goals</a:t>
          </a:r>
        </a:p>
        <a:p>
          <a:pPr algn="l" rtl="0">
            <a:defRPr sz="1000"/>
          </a:pPr>
          <a:r>
            <a:rPr lang="en-US" sz="800" b="0" i="0" u="none" strike="noStrike" baseline="0">
              <a:solidFill>
                <a:srgbClr val="000000"/>
              </a:solidFill>
              <a:latin typeface="Tahoma"/>
              <a:cs typeface="Tahoma"/>
            </a:rPr>
            <a:t>          2 = Measuring and attaining goals</a:t>
          </a:r>
        </a:p>
        <a:p>
          <a:pPr algn="l" rtl="0">
            <a:defRPr sz="1000"/>
          </a:pP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Scoring Box: The scoring box is to the right of each question.  The scoring box is where each auditor rating is entered. Scoring boxes that are grayed out means that question does not need to be evaluated and may be skipped.</a:t>
          </a:r>
        </a:p>
        <a:p>
          <a:pPr algn="l" rtl="0">
            <a:defRPr sz="1000"/>
          </a:pPr>
          <a:endParaRPr lang="en-US" sz="800" b="0" i="0" u="none" strike="noStrike" baseline="0">
            <a:solidFill>
              <a:srgbClr val="000000"/>
            </a:solidFill>
            <a:latin typeface="Tahoma"/>
            <a:cs typeface="Tahoma"/>
          </a:endParaRPr>
        </a:p>
        <a:p>
          <a:pPr algn="l" rtl="0">
            <a:defRPr sz="1000"/>
          </a:pPr>
          <a:endParaRPr lang="en-US" sz="800" b="0" i="0" u="none" strike="noStrike" baseline="0">
            <a:solidFill>
              <a:srgbClr val="000000"/>
            </a:solidFill>
            <a:latin typeface="Tahoma"/>
            <a:cs typeface="Tahoma"/>
          </a:endParaRPr>
        </a:p>
      </xdr:txBody>
    </xdr:sp>
    <xdr:clientData/>
  </xdr:twoCellAnchor>
  <xdr:twoCellAnchor editAs="oneCell">
    <xdr:from>
      <xdr:col>1</xdr:col>
      <xdr:colOff>12163</xdr:colOff>
      <xdr:row>83</xdr:row>
      <xdr:rowOff>98425</xdr:rowOff>
    </xdr:from>
    <xdr:to>
      <xdr:col>55</xdr:col>
      <xdr:colOff>160411</xdr:colOff>
      <xdr:row>84</xdr:row>
      <xdr:rowOff>85725</xdr:rowOff>
    </xdr:to>
    <xdr:pic>
      <xdr:nvPicPr>
        <xdr:cNvPr id="17522" name="Picture 68">
          <a:extLst>
            <a:ext uri="{FF2B5EF4-FFF2-40B4-BE49-F238E27FC236}">
              <a16:creationId xmlns:a16="http://schemas.microsoft.com/office/drawing/2014/main" id="{00000000-0008-0000-0000-000072440000}"/>
            </a:ext>
          </a:extLst>
        </xdr:cNvPr>
        <xdr:cNvPicPr>
          <a:picLocks noChangeAspect="1" noChangeArrowheads="1"/>
        </xdr:cNvPicPr>
      </xdr:nvPicPr>
      <xdr:blipFill>
        <a:blip xmlns:r="http://schemas.openxmlformats.org/officeDocument/2006/relationships" r:embed="rId11" cstate="print"/>
        <a:srcRect r="5479"/>
        <a:stretch>
          <a:fillRect/>
        </a:stretch>
      </xdr:blipFill>
      <xdr:spPr bwMode="auto">
        <a:xfrm>
          <a:off x="70778" y="13228271"/>
          <a:ext cx="6673362" cy="151668"/>
        </a:xfrm>
        <a:prstGeom prst="rect">
          <a:avLst/>
        </a:prstGeom>
        <a:noFill/>
        <a:ln w="12700">
          <a:solidFill>
            <a:srgbClr val="000000"/>
          </a:solidFill>
          <a:miter lim="800000"/>
          <a:headEnd/>
          <a:tailEnd/>
        </a:ln>
      </xdr:spPr>
    </xdr:pic>
    <xdr:clientData/>
  </xdr:twoCellAnchor>
  <xdr:twoCellAnchor editAs="oneCell">
    <xdr:from>
      <xdr:col>1</xdr:col>
      <xdr:colOff>9525</xdr:colOff>
      <xdr:row>99</xdr:row>
      <xdr:rowOff>69607</xdr:rowOff>
    </xdr:from>
    <xdr:to>
      <xdr:col>55</xdr:col>
      <xdr:colOff>143363</xdr:colOff>
      <xdr:row>100</xdr:row>
      <xdr:rowOff>66431</xdr:rowOff>
    </xdr:to>
    <xdr:pic>
      <xdr:nvPicPr>
        <xdr:cNvPr id="17523" name="Picture 70">
          <a:extLst>
            <a:ext uri="{FF2B5EF4-FFF2-40B4-BE49-F238E27FC236}">
              <a16:creationId xmlns:a16="http://schemas.microsoft.com/office/drawing/2014/main" id="{00000000-0008-0000-0000-000073440000}"/>
            </a:ext>
          </a:extLst>
        </xdr:cNvPr>
        <xdr:cNvPicPr>
          <a:picLocks noChangeAspect="1" noChangeArrowheads="1"/>
        </xdr:cNvPicPr>
      </xdr:nvPicPr>
      <xdr:blipFill>
        <a:blip xmlns:r="http://schemas.openxmlformats.org/officeDocument/2006/relationships" r:embed="rId12" cstate="print"/>
        <a:srcRect r="5615" b="-6250"/>
        <a:stretch>
          <a:fillRect/>
        </a:stretch>
      </xdr:blipFill>
      <xdr:spPr bwMode="auto">
        <a:xfrm>
          <a:off x="68140" y="15778530"/>
          <a:ext cx="6665302" cy="161192"/>
        </a:xfrm>
        <a:prstGeom prst="rect">
          <a:avLst/>
        </a:prstGeom>
        <a:noFill/>
        <a:ln w="12700">
          <a:solidFill>
            <a:srgbClr val="000000"/>
          </a:solidFill>
          <a:miter lim="800000"/>
          <a:headEnd/>
          <a:tailEnd/>
        </a:ln>
      </xdr:spPr>
    </xdr:pic>
    <xdr:clientData/>
  </xdr:twoCellAnchor>
  <xdr:twoCellAnchor editAs="oneCell">
    <xdr:from>
      <xdr:col>1</xdr:col>
      <xdr:colOff>50116</xdr:colOff>
      <xdr:row>234</xdr:row>
      <xdr:rowOff>2633</xdr:rowOff>
    </xdr:from>
    <xdr:to>
      <xdr:col>56</xdr:col>
      <xdr:colOff>28526</xdr:colOff>
      <xdr:row>234</xdr:row>
      <xdr:rowOff>154300</xdr:rowOff>
    </xdr:to>
    <xdr:pic>
      <xdr:nvPicPr>
        <xdr:cNvPr id="17525" name="Picture 74">
          <a:extLst>
            <a:ext uri="{FF2B5EF4-FFF2-40B4-BE49-F238E27FC236}">
              <a16:creationId xmlns:a16="http://schemas.microsoft.com/office/drawing/2014/main" id="{00000000-0008-0000-0000-0000754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8731" y="36988941"/>
          <a:ext cx="6686697" cy="151667"/>
        </a:xfrm>
        <a:prstGeom prst="rect">
          <a:avLst/>
        </a:prstGeom>
        <a:noFill/>
        <a:ln w="12700">
          <a:solidFill>
            <a:srgbClr val="000000"/>
          </a:solidFill>
          <a:miter lim="800000"/>
          <a:headEnd/>
          <a:tailEnd/>
        </a:ln>
      </xdr:spPr>
    </xdr:pic>
    <xdr:clientData/>
  </xdr:twoCellAnchor>
  <xdr:twoCellAnchor editAs="oneCell">
    <xdr:from>
      <xdr:col>1</xdr:col>
      <xdr:colOff>38100</xdr:colOff>
      <xdr:row>213</xdr:row>
      <xdr:rowOff>47625</xdr:rowOff>
    </xdr:from>
    <xdr:to>
      <xdr:col>58</xdr:col>
      <xdr:colOff>0</xdr:colOff>
      <xdr:row>232</xdr:row>
      <xdr:rowOff>83771</xdr:rowOff>
    </xdr:to>
    <xdr:sp macro="" textlink="">
      <xdr:nvSpPr>
        <xdr:cNvPr id="17483" name="Text Box 75">
          <a:extLst>
            <a:ext uri="{FF2B5EF4-FFF2-40B4-BE49-F238E27FC236}">
              <a16:creationId xmlns:a16="http://schemas.microsoft.com/office/drawing/2014/main" id="{00000000-0008-0000-0000-00004B440000}"/>
            </a:ext>
          </a:extLst>
        </xdr:cNvPr>
        <xdr:cNvSpPr txBox="1">
          <a:spLocks noChangeArrowheads="1"/>
        </xdr:cNvSpPr>
      </xdr:nvSpPr>
      <xdr:spPr bwMode="auto">
        <a:xfrm>
          <a:off x="96715" y="33648894"/>
          <a:ext cx="6790593" cy="30956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1" i="0" u="none" strike="noStrike" baseline="0">
              <a:solidFill>
                <a:srgbClr val="000000"/>
              </a:solidFill>
              <a:latin typeface="Tahoma"/>
              <a:cs typeface="Tahoma"/>
            </a:rPr>
            <a:t>FOLLOW UP ACTIONS</a:t>
          </a:r>
          <a:r>
            <a:rPr lang="en-US" sz="800" b="0" i="0" u="none" strike="noStrike" baseline="0">
              <a:solidFill>
                <a:srgbClr val="000000"/>
              </a:solidFill>
              <a:latin typeface="Tahoma"/>
              <a:cs typeface="Tahoma"/>
            </a:rPr>
            <a:t> </a:t>
          </a:r>
        </a:p>
        <a:p>
          <a:pPr algn="l" rtl="0">
            <a:defRPr sz="1000"/>
          </a:pPr>
          <a:r>
            <a:rPr lang="en-US" sz="800" b="0" i="0" u="none" strike="noStrike" baseline="0">
              <a:solidFill>
                <a:srgbClr val="000000"/>
              </a:solidFill>
              <a:latin typeface="Tahoma"/>
              <a:cs typeface="Tahoma"/>
            </a:rPr>
            <a:t>     The corrective actions are necessary for all categories that are rated Yellow or Red (0 or 1).  Timing on these actions should not exceed a 90 day duration unless the Lear auditor agrees to extending the completion date based on the complexity of the corrective actions.  It is in both companies best interest to complete the corrective actions as expediently as possible.  Conference calls should take place on a regular basis, the frequency of the calls are dependent on the level of risk for each rating less than a 2 = Solid or Fully implemented.  </a:t>
          </a:r>
        </a:p>
        <a:p>
          <a:pPr algn="l" rtl="0">
            <a:defRPr sz="1000"/>
          </a:pPr>
          <a:r>
            <a:rPr lang="en-US" sz="800" b="0" i="0" u="none" strike="noStrike" baseline="0">
              <a:solidFill>
                <a:srgbClr val="000000"/>
              </a:solidFill>
              <a:latin typeface="Tahoma"/>
              <a:cs typeface="Tahoma"/>
            </a:rPr>
            <a:t>     Before increasing the score of a category; a Lear auditor should visit the supplier to reassess the system, if feasible: or the supplier may be able to provide adequate evidence and documentation to appease the Lear auditor.  </a:t>
          </a:r>
        </a:p>
        <a:p>
          <a:pPr algn="l" rtl="0">
            <a:defRPr sz="1000"/>
          </a:pPr>
          <a:r>
            <a:rPr lang="en-US" sz="800" b="0" i="0" u="none" strike="noStrike" baseline="0">
              <a:solidFill>
                <a:srgbClr val="000000"/>
              </a:solidFill>
              <a:latin typeface="Tahoma"/>
              <a:cs typeface="Tahoma"/>
            </a:rPr>
            <a:t>     Once all systems whose status were Yellow or Red have been addressed  to meet all Lear requirements a follow-up audit should be completed. Upon completion of the follow-up on-site audit, new documentation should be stored in the same system as the original audit (GAMS). This will provide a history of actions taken by both parties to successfully address any issues.</a:t>
          </a:r>
        </a:p>
        <a:p>
          <a:pPr algn="l" rtl="0">
            <a:defRPr sz="1000"/>
          </a:pPr>
          <a:r>
            <a:rPr lang="en-US" sz="800" b="0" i="0" u="none" strike="noStrike" baseline="0">
              <a:solidFill>
                <a:srgbClr val="000000"/>
              </a:solidFill>
              <a:latin typeface="Tahoma"/>
              <a:cs typeface="Tahoma"/>
            </a:rPr>
            <a:t>     </a:t>
          </a:r>
          <a:r>
            <a:rPr lang="en-US" sz="800" b="1" i="1" u="none" strike="noStrike" baseline="0">
              <a:solidFill>
                <a:srgbClr val="000000"/>
              </a:solidFill>
              <a:latin typeface="Tahoma"/>
              <a:cs typeface="Tahoma"/>
            </a:rPr>
            <a:t>The supplier should proactively improve each area of concern and report to Lear prior to the required closure date.</a:t>
          </a:r>
        </a:p>
        <a:p>
          <a:pPr algn="l" rtl="0">
            <a:defRPr sz="1000"/>
          </a:pP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     Below are the levels of Risk with the corresponding color code.  Suggested timing for Corrective Actions and conference calls are listed with each level of Risk.</a:t>
          </a:r>
        </a:p>
        <a:p>
          <a:pPr algn="l" rtl="0">
            <a:defRPr sz="1000"/>
          </a:pPr>
          <a:r>
            <a:rPr lang="en-US" sz="800" b="0" i="0" u="none" strike="noStrike" baseline="0">
              <a:solidFill>
                <a:srgbClr val="000000"/>
              </a:solidFill>
              <a:latin typeface="Tahoma"/>
              <a:cs typeface="Tahoma"/>
            </a:rPr>
            <a:t>     </a:t>
          </a:r>
          <a:r>
            <a:rPr lang="en-US" sz="800" b="1" i="0" u="none" strike="noStrike" baseline="0">
              <a:solidFill>
                <a:srgbClr val="000000"/>
              </a:solidFill>
              <a:latin typeface="Tahoma"/>
              <a:cs typeface="Tahoma"/>
            </a:rPr>
            <a:t>RED = High Risk  - Score 0% to 74%</a:t>
          </a: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          Supplier must address and improve areas of concerns within 30 days to to improve to a Yellow status or better.  Lear's auditor may extend or reduce the completion time as necessary. Conference calls should take place at least twice a week or as required by the Lear auditor. </a:t>
          </a:r>
        </a:p>
        <a:p>
          <a:pPr algn="l" rtl="0">
            <a:defRPr sz="1000"/>
          </a:pPr>
          <a:r>
            <a:rPr lang="en-US" sz="800" b="0" i="0" u="none" strike="noStrike" baseline="0">
              <a:solidFill>
                <a:srgbClr val="000000"/>
              </a:solidFill>
              <a:latin typeface="Tahoma"/>
              <a:cs typeface="Tahoma"/>
            </a:rPr>
            <a:t>  </a:t>
          </a:r>
          <a:r>
            <a:rPr lang="en-US" sz="800" b="1" i="0" u="none" strike="noStrike" baseline="0">
              <a:solidFill>
                <a:srgbClr val="000000"/>
              </a:solidFill>
              <a:latin typeface="Tahoma"/>
              <a:cs typeface="Tahoma"/>
            </a:rPr>
            <a:t>   YELLOW = At Risk  - Score 75% to 84%</a:t>
          </a: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          Supplier needs to address and improve the identified areas of concerns within 90 days. Lear's auditor may extend or reduce the completion time as necessary.  Conference calls should take place at least bi-weekly or as required by the Lear auditor. </a:t>
          </a:r>
        </a:p>
        <a:p>
          <a:pPr algn="l" rtl="0">
            <a:defRPr sz="1000"/>
          </a:pPr>
          <a:r>
            <a:rPr lang="en-US" sz="800" b="1" i="0" u="none" strike="noStrike" baseline="0">
              <a:solidFill>
                <a:srgbClr val="000000"/>
              </a:solidFill>
              <a:latin typeface="Tahoma"/>
              <a:cs typeface="Tahoma"/>
            </a:rPr>
            <a:t>     GREEN - Low Risk  - Score 85% to 100%</a:t>
          </a: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         Supplier is considered to have adequately met Lear requirements and can be considered Low Risk. Continuous Improvement actions should continue to all areas that do not achieve a 'Good' (2) rating.</a:t>
          </a:r>
        </a:p>
      </xdr:txBody>
    </xdr:sp>
    <xdr:clientData/>
  </xdr:twoCellAnchor>
  <xdr:twoCellAnchor editAs="oneCell">
    <xdr:from>
      <xdr:col>1</xdr:col>
      <xdr:colOff>47625</xdr:colOff>
      <xdr:row>157</xdr:row>
      <xdr:rowOff>19050</xdr:rowOff>
    </xdr:from>
    <xdr:to>
      <xdr:col>58</xdr:col>
      <xdr:colOff>6350</xdr:colOff>
      <xdr:row>159</xdr:row>
      <xdr:rowOff>76200</xdr:rowOff>
    </xdr:to>
    <xdr:sp macro="" textlink="">
      <xdr:nvSpPr>
        <xdr:cNvPr id="17496" name="Text Box 88">
          <a:extLst>
            <a:ext uri="{FF2B5EF4-FFF2-40B4-BE49-F238E27FC236}">
              <a16:creationId xmlns:a16="http://schemas.microsoft.com/office/drawing/2014/main" id="{00000000-0008-0000-0000-000058440000}"/>
            </a:ext>
          </a:extLst>
        </xdr:cNvPr>
        <xdr:cNvSpPr txBox="1">
          <a:spLocks noChangeArrowheads="1"/>
        </xdr:cNvSpPr>
      </xdr:nvSpPr>
      <xdr:spPr bwMode="auto">
        <a:xfrm>
          <a:off x="104775" y="19040475"/>
          <a:ext cx="6686550" cy="3810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Tahoma"/>
              <a:cs typeface="Tahoma"/>
            </a:rPr>
            <a:t>     </a:t>
          </a:r>
        </a:p>
      </xdr:txBody>
    </xdr:sp>
    <xdr:clientData/>
  </xdr:twoCellAnchor>
  <xdr:twoCellAnchor editAs="oneCell">
    <xdr:from>
      <xdr:col>0</xdr:col>
      <xdr:colOff>0</xdr:colOff>
      <xdr:row>491</xdr:row>
      <xdr:rowOff>1758</xdr:rowOff>
    </xdr:from>
    <xdr:to>
      <xdr:col>56</xdr:col>
      <xdr:colOff>20516</xdr:colOff>
      <xdr:row>497</xdr:row>
      <xdr:rowOff>1123</xdr:rowOff>
    </xdr:to>
    <xdr:sp macro="" textlink="">
      <xdr:nvSpPr>
        <xdr:cNvPr id="34" name="Text Box 80">
          <a:extLst>
            <a:ext uri="{FF2B5EF4-FFF2-40B4-BE49-F238E27FC236}">
              <a16:creationId xmlns:a16="http://schemas.microsoft.com/office/drawing/2014/main" id="{00000000-0008-0000-0000-000022000000}"/>
            </a:ext>
          </a:extLst>
        </xdr:cNvPr>
        <xdr:cNvSpPr txBox="1">
          <a:spLocks noChangeArrowheads="1"/>
        </xdr:cNvSpPr>
      </xdr:nvSpPr>
      <xdr:spPr bwMode="auto">
        <a:xfrm>
          <a:off x="0" y="72904643"/>
          <a:ext cx="6790593" cy="96334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000" b="1" i="0" u="none" strike="noStrike" baseline="0">
              <a:solidFill>
                <a:srgbClr val="000000"/>
              </a:solidFill>
              <a:latin typeface="Tahoma"/>
              <a:cs typeface="Tahoma"/>
            </a:rPr>
            <a:t>'IATF 16949 Worksheet' -PROCESS DESCRIPTIONS</a:t>
          </a:r>
          <a:endParaRPr lang="en-US" sz="1000" b="0" i="0" u="none" strike="noStrike" baseline="0">
            <a:solidFill>
              <a:srgbClr val="000000"/>
            </a:solidFill>
            <a:latin typeface="Tahoma"/>
            <a:cs typeface="Tahoma"/>
          </a:endParaRPr>
        </a:p>
        <a:p>
          <a:pPr algn="l" rtl="0">
            <a:defRPr sz="1000"/>
          </a:pPr>
          <a:endParaRPr lang="en-US" sz="800" b="0" i="0" u="none" strike="noStrike" baseline="0">
            <a:solidFill>
              <a:srgbClr val="000000"/>
            </a:solidFill>
            <a:latin typeface="Tahoma"/>
            <a:cs typeface="Tahoma"/>
          </a:endParaRPr>
        </a:p>
        <a:p>
          <a:pPr algn="l" rtl="0">
            <a:defRPr sz="1000"/>
          </a:pPr>
          <a:r>
            <a:rPr lang="en-US" sz="800" b="0" i="0" u="none" strike="noStrike" baseline="0">
              <a:solidFill>
                <a:srgbClr val="000000"/>
              </a:solidFill>
              <a:latin typeface="Tahoma"/>
              <a:cs typeface="Tahoma"/>
            </a:rPr>
            <a:t>If the supplier is not registered to IATF-16949 or ISO 9001 the Supplier Business Process Description sheet must be completed.  For suppliers that do not have resources available to support the implementation of a quality system Lear requires the suppliers to define the following business processes: Sales, Development, Manufacturing, Quality, and Delivery.  The objective is that adequate systems that meet the intent of IATF-16949 and/or ISO 9001 are developed.  The process approach requires that inputs, outputs, and performance indicators (metrics) are identified for each process.</a:t>
          </a:r>
        </a:p>
        <a:p>
          <a:pPr algn="l" rtl="0">
            <a:defRPr sz="1000"/>
          </a:pPr>
          <a:endParaRPr lang="en-US" sz="800" b="0" i="0" u="none" strike="noStrike" baseline="0">
            <a:solidFill>
              <a:srgbClr val="000000"/>
            </a:solidFill>
            <a:latin typeface="Tahoma"/>
            <a:cs typeface="Tahoma"/>
          </a:endParaRPr>
        </a:p>
      </xdr:txBody>
    </xdr:sp>
    <xdr:clientData/>
  </xdr:twoCellAnchor>
  <xdr:twoCellAnchor editAs="oneCell">
    <xdr:from>
      <xdr:col>1</xdr:col>
      <xdr:colOff>53632</xdr:colOff>
      <xdr:row>497</xdr:row>
      <xdr:rowOff>26964</xdr:rowOff>
    </xdr:from>
    <xdr:to>
      <xdr:col>56</xdr:col>
      <xdr:colOff>9182</xdr:colOff>
      <xdr:row>504</xdr:row>
      <xdr:rowOff>55539</xdr:rowOff>
    </xdr:to>
    <xdr:pic>
      <xdr:nvPicPr>
        <xdr:cNvPr id="35" name="Picture 79">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12247" y="73897002"/>
          <a:ext cx="6663837" cy="1156921"/>
        </a:xfrm>
        <a:prstGeom prst="rect">
          <a:avLst/>
        </a:prstGeom>
        <a:noFill/>
        <a:ln w="9525">
          <a:noFill/>
          <a:miter lim="800000"/>
          <a:headEnd/>
          <a:tailEnd/>
        </a:ln>
      </xdr:spPr>
    </xdr:pic>
    <xdr:clientData/>
  </xdr:twoCellAnchor>
  <xdr:twoCellAnchor editAs="oneCell">
    <xdr:from>
      <xdr:col>0</xdr:col>
      <xdr:colOff>0</xdr:colOff>
      <xdr:row>504</xdr:row>
      <xdr:rowOff>67701</xdr:rowOff>
    </xdr:from>
    <xdr:to>
      <xdr:col>56</xdr:col>
      <xdr:colOff>16705</xdr:colOff>
      <xdr:row>517</xdr:row>
      <xdr:rowOff>121383</xdr:rowOff>
    </xdr:to>
    <xdr:sp macro="" textlink="">
      <xdr:nvSpPr>
        <xdr:cNvPr id="36" name="Text Box 78">
          <a:extLst>
            <a:ext uri="{FF2B5EF4-FFF2-40B4-BE49-F238E27FC236}">
              <a16:creationId xmlns:a16="http://schemas.microsoft.com/office/drawing/2014/main" id="{00000000-0008-0000-0000-000024000000}"/>
            </a:ext>
          </a:extLst>
        </xdr:cNvPr>
        <xdr:cNvSpPr txBox="1">
          <a:spLocks noChangeArrowheads="1"/>
        </xdr:cNvSpPr>
      </xdr:nvSpPr>
      <xdr:spPr bwMode="auto">
        <a:xfrm>
          <a:off x="0" y="78128739"/>
          <a:ext cx="6786782" cy="2152357"/>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800" b="1" i="0" u="none" strike="noStrike" baseline="0">
              <a:solidFill>
                <a:srgbClr val="000000"/>
              </a:solidFill>
              <a:latin typeface="Tahoma"/>
              <a:cs typeface="Tahoma"/>
            </a:rPr>
            <a:t>1) Process Description Matrix</a:t>
          </a:r>
        </a:p>
        <a:p>
          <a:pPr algn="l" rtl="0">
            <a:defRPr sz="1000"/>
          </a:pPr>
          <a:r>
            <a:rPr lang="en-US" sz="800" b="0" i="0" u="none" strike="noStrike" baseline="0">
              <a:solidFill>
                <a:srgbClr val="000000"/>
              </a:solidFill>
              <a:latin typeface="Tahoma"/>
              <a:cs typeface="Tahoma"/>
            </a:rPr>
            <a:t>     The process description matrix should contain at least the following information for each necessary process:</a:t>
          </a:r>
          <a:endParaRPr lang="en-US" sz="800" b="1" i="0" u="none" strike="noStrike" baseline="0">
            <a:solidFill>
              <a:srgbClr val="000000"/>
            </a:solidFill>
            <a:latin typeface="Tahoma"/>
            <a:cs typeface="Tahoma"/>
          </a:endParaRPr>
        </a:p>
        <a:p>
          <a:pPr algn="l" rtl="0">
            <a:defRPr sz="1000"/>
          </a:pPr>
          <a:r>
            <a:rPr lang="en-US" sz="800" b="1" i="0" u="none" strike="noStrike" baseline="0">
              <a:solidFill>
                <a:srgbClr val="000000"/>
              </a:solidFill>
              <a:latin typeface="Tahoma"/>
              <a:cs typeface="Tahoma"/>
            </a:rPr>
            <a:t>     </a:t>
          </a:r>
          <a:r>
            <a:rPr lang="en-US" sz="800" b="0" i="0" u="none" strike="noStrike" baseline="0">
              <a:solidFill>
                <a:srgbClr val="000000"/>
              </a:solidFill>
              <a:latin typeface="Tahoma"/>
              <a:cs typeface="Tahoma"/>
            </a:rPr>
            <a:t>a) Process</a:t>
          </a:r>
        </a:p>
        <a:p>
          <a:pPr algn="l" rtl="0">
            <a:defRPr sz="1000"/>
          </a:pPr>
          <a:r>
            <a:rPr lang="en-US" sz="800" b="0" i="0" u="none" strike="noStrike" baseline="0">
              <a:solidFill>
                <a:srgbClr val="000000"/>
              </a:solidFill>
              <a:latin typeface="Tahoma"/>
              <a:cs typeface="Tahoma"/>
            </a:rPr>
            <a:t>          1. Processes should include those from Sales, Development, Production, and Delivery.</a:t>
          </a:r>
        </a:p>
        <a:p>
          <a:pPr algn="l" rtl="0">
            <a:defRPr sz="1000"/>
          </a:pPr>
          <a:r>
            <a:rPr lang="en-US" sz="800" b="0" i="0" u="none" strike="noStrike" baseline="0">
              <a:solidFill>
                <a:srgbClr val="000000"/>
              </a:solidFill>
              <a:latin typeface="Tahoma"/>
              <a:cs typeface="Tahoma"/>
            </a:rPr>
            <a:t>     b) Inputs</a:t>
          </a:r>
        </a:p>
        <a:p>
          <a:pPr algn="l" rtl="0">
            <a:defRPr sz="1000"/>
          </a:pPr>
          <a:r>
            <a:rPr lang="en-US" sz="800" b="0" i="0" u="none" strike="noStrike" baseline="0">
              <a:solidFill>
                <a:srgbClr val="000000"/>
              </a:solidFill>
              <a:latin typeface="Tahoma"/>
              <a:cs typeface="Tahoma"/>
            </a:rPr>
            <a:t>          1. Enter the associated Inputs for the selected process.</a:t>
          </a:r>
        </a:p>
        <a:p>
          <a:pPr algn="l" rtl="0">
            <a:defRPr sz="1000"/>
          </a:pPr>
          <a:r>
            <a:rPr lang="en-US" sz="800" b="0" i="0" u="none" strike="noStrike" baseline="0">
              <a:solidFill>
                <a:srgbClr val="000000"/>
              </a:solidFill>
              <a:latin typeface="Tahoma"/>
              <a:cs typeface="Tahoma"/>
            </a:rPr>
            <a:t>     c) Outputs</a:t>
          </a:r>
        </a:p>
        <a:p>
          <a:pPr algn="l" rtl="0">
            <a:defRPr sz="1000"/>
          </a:pPr>
          <a:r>
            <a:rPr lang="en-US" sz="800" b="0" i="0" u="none" strike="noStrike" baseline="0">
              <a:solidFill>
                <a:srgbClr val="000000"/>
              </a:solidFill>
              <a:latin typeface="Tahoma"/>
              <a:cs typeface="Tahoma"/>
            </a:rPr>
            <a:t>          1. Enter the associated Outputs for the selected process.</a:t>
          </a:r>
        </a:p>
        <a:p>
          <a:pPr algn="l" rtl="0">
            <a:defRPr sz="1000"/>
          </a:pPr>
          <a:r>
            <a:rPr lang="en-US" sz="800" b="0" i="0" u="none" strike="noStrike" baseline="0">
              <a:solidFill>
                <a:srgbClr val="000000"/>
              </a:solidFill>
              <a:latin typeface="Tahoma"/>
              <a:cs typeface="Tahoma"/>
            </a:rPr>
            <a:t>     d) Performance Indicators</a:t>
          </a:r>
        </a:p>
        <a:p>
          <a:pPr algn="l" rtl="0">
            <a:defRPr sz="1000"/>
          </a:pPr>
          <a:r>
            <a:rPr lang="en-US" sz="800" b="0" i="0" u="none" strike="noStrike" baseline="0">
              <a:solidFill>
                <a:srgbClr val="000000"/>
              </a:solidFill>
              <a:latin typeface="Tahoma"/>
              <a:cs typeface="Tahoma"/>
            </a:rPr>
            <a:t>          1.  List the Performance Indicators that are (should be) used to monitor the selected process.</a:t>
          </a:r>
        </a:p>
        <a:p>
          <a:pPr algn="l" rtl="0">
            <a:defRPr sz="1000"/>
          </a:pPr>
          <a:r>
            <a:rPr lang="en-US" sz="800" b="0" i="0" u="none" strike="noStrike" baseline="0">
              <a:solidFill>
                <a:srgbClr val="000000"/>
              </a:solidFill>
              <a:latin typeface="Tahoma"/>
              <a:cs typeface="Tahoma"/>
            </a:rPr>
            <a:t>     e) Target Established</a:t>
          </a:r>
        </a:p>
        <a:p>
          <a:pPr algn="l" rtl="0">
            <a:defRPr sz="1000"/>
          </a:pPr>
          <a:r>
            <a:rPr lang="en-US" sz="800" b="0" i="0" u="none" strike="noStrike" baseline="0">
              <a:solidFill>
                <a:srgbClr val="000000"/>
              </a:solidFill>
              <a:latin typeface="Tahoma"/>
              <a:cs typeface="Tahoma"/>
            </a:rPr>
            <a:t>          1. Have measurable targets been defined based on the chosen Performance Indicators? (Yes or No)</a:t>
          </a:r>
        </a:p>
        <a:p>
          <a:pPr algn="l" rtl="0">
            <a:defRPr sz="1000"/>
          </a:pPr>
          <a:r>
            <a:rPr lang="en-US" sz="800" b="0" i="0" u="none" strike="noStrike" baseline="0">
              <a:solidFill>
                <a:srgbClr val="000000"/>
              </a:solidFill>
              <a:latin typeface="Tahoma"/>
              <a:cs typeface="Tahoma"/>
            </a:rPr>
            <a:t>     f) Meeting Target</a:t>
          </a:r>
        </a:p>
        <a:p>
          <a:pPr algn="l" rtl="0">
            <a:defRPr sz="1000"/>
          </a:pPr>
          <a:r>
            <a:rPr lang="en-US" sz="800" b="0" i="0" u="none" strike="noStrike" baseline="0">
              <a:solidFill>
                <a:srgbClr val="000000"/>
              </a:solidFill>
              <a:latin typeface="Tahoma"/>
              <a:cs typeface="Tahoma"/>
            </a:rPr>
            <a:t>          1. Has the chosen Performance Indicator reached the Established Target for the associated Process? (Yes or No)</a:t>
          </a:r>
        </a:p>
        <a:p>
          <a:pPr algn="l" rtl="0">
            <a:defRPr sz="1000"/>
          </a:pPr>
          <a:r>
            <a:rPr lang="en-US" sz="800" b="0" i="0" u="none" strike="noStrike" baseline="0">
              <a:solidFill>
                <a:srgbClr val="000000"/>
              </a:solidFill>
              <a:latin typeface="Tahoma"/>
              <a:cs typeface="Tahoma"/>
            </a:rPr>
            <a:t>     g) If Not Meeting Target, Are Action Plans Available</a:t>
          </a:r>
        </a:p>
        <a:p>
          <a:pPr lvl="0" algn="l" rtl="0">
            <a:defRPr sz="1000"/>
          </a:pPr>
          <a:r>
            <a:rPr lang="en-US" sz="800" b="0" i="0" u="none" strike="noStrike" baseline="0">
              <a:solidFill>
                <a:srgbClr val="000000"/>
              </a:solidFill>
              <a:latin typeface="Tahoma"/>
              <a:cs typeface="Tahoma"/>
            </a:rPr>
            <a:t>          1. All processes that do not meet their Established Targets must have Action Plans identified to reach the Established Targets. </a:t>
          </a:r>
        </a:p>
      </xdr:txBody>
    </xdr:sp>
    <xdr:clientData/>
  </xdr:twoCellAnchor>
  <xdr:twoCellAnchor editAs="oneCell">
    <xdr:from>
      <xdr:col>1</xdr:col>
      <xdr:colOff>60960</xdr:colOff>
      <xdr:row>157</xdr:row>
      <xdr:rowOff>124356</xdr:rowOff>
    </xdr:from>
    <xdr:to>
      <xdr:col>58</xdr:col>
      <xdr:colOff>10795</xdr:colOff>
      <xdr:row>162</xdr:row>
      <xdr:rowOff>65405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5"/>
        <a:srcRect l="1668" t="45561" r="59745" b="46586"/>
        <a:stretch/>
      </xdr:blipFill>
      <xdr:spPr>
        <a:xfrm>
          <a:off x="121920" y="23273916"/>
          <a:ext cx="6835140" cy="782424"/>
        </a:xfrm>
        <a:prstGeom prst="rect">
          <a:avLst/>
        </a:prstGeom>
      </xdr:spPr>
    </xdr:pic>
    <xdr:clientData/>
  </xdr:twoCellAnchor>
  <xdr:twoCellAnchor editAs="oneCell">
    <xdr:from>
      <xdr:col>1</xdr:col>
      <xdr:colOff>51290</xdr:colOff>
      <xdr:row>168</xdr:row>
      <xdr:rowOff>70230</xdr:rowOff>
    </xdr:from>
    <xdr:to>
      <xdr:col>57</xdr:col>
      <xdr:colOff>47138</xdr:colOff>
      <xdr:row>179</xdr:row>
      <xdr:rowOff>880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6"/>
        <a:stretch>
          <a:fillRect/>
        </a:stretch>
      </xdr:blipFill>
      <xdr:spPr>
        <a:xfrm>
          <a:off x="109905" y="26740230"/>
          <a:ext cx="6762750" cy="1703765"/>
        </a:xfrm>
        <a:prstGeom prst="rect">
          <a:avLst/>
        </a:prstGeom>
      </xdr:spPr>
    </xdr:pic>
    <xdr:clientData/>
  </xdr:twoCellAnchor>
  <xdr:twoCellAnchor>
    <xdr:from>
      <xdr:col>1</xdr:col>
      <xdr:colOff>43964</xdr:colOff>
      <xdr:row>2</xdr:row>
      <xdr:rowOff>51288</xdr:rowOff>
    </xdr:from>
    <xdr:to>
      <xdr:col>10</xdr:col>
      <xdr:colOff>43963</xdr:colOff>
      <xdr:row>3</xdr:row>
      <xdr:rowOff>124558</xdr:rowOff>
    </xdr:to>
    <xdr:sp macro="" textlink="">
      <xdr:nvSpPr>
        <xdr:cNvPr id="9" name="Rectangle 8">
          <a:hlinkClick xmlns:r="http://schemas.openxmlformats.org/officeDocument/2006/relationships" r:id="rId17" tooltip="Details about every question of the supplier audit"/>
          <a:extLst>
            <a:ext uri="{FF2B5EF4-FFF2-40B4-BE49-F238E27FC236}">
              <a16:creationId xmlns:a16="http://schemas.microsoft.com/office/drawing/2014/main" id="{00000000-0008-0000-0000-000009000000}"/>
            </a:ext>
          </a:extLst>
        </xdr:cNvPr>
        <xdr:cNvSpPr/>
      </xdr:nvSpPr>
      <xdr:spPr bwMode="auto">
        <a:xfrm>
          <a:off x="102579" y="285750"/>
          <a:ext cx="1150326" cy="234462"/>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38100" h="38100"/>
        </a:sp3d>
      </xdr:spPr>
      <xdr:txBody>
        <a:bodyPr vertOverflow="clip" wrap="square" lIns="18288"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Instructions</a:t>
          </a:r>
        </a:p>
      </xdr:txBody>
    </xdr:sp>
    <xdr:clientData/>
  </xdr:twoCellAnchor>
  <xdr:twoCellAnchor>
    <xdr:from>
      <xdr:col>53</xdr:col>
      <xdr:colOff>153865</xdr:colOff>
      <xdr:row>76</xdr:row>
      <xdr:rowOff>7326</xdr:rowOff>
    </xdr:from>
    <xdr:to>
      <xdr:col>56</xdr:col>
      <xdr:colOff>7326</xdr:colOff>
      <xdr:row>76</xdr:row>
      <xdr:rowOff>161191</xdr:rowOff>
    </xdr:to>
    <xdr:sp macro="" textlink="">
      <xdr:nvSpPr>
        <xdr:cNvPr id="53" name="Rectangle 52">
          <a:hlinkClick xmlns:r="http://schemas.openxmlformats.org/officeDocument/2006/relationships" r:id="rId18"/>
          <a:extLst>
            <a:ext uri="{FF2B5EF4-FFF2-40B4-BE49-F238E27FC236}">
              <a16:creationId xmlns:a16="http://schemas.microsoft.com/office/drawing/2014/main" id="{00000000-0008-0000-0000-000035000000}"/>
            </a:ext>
          </a:extLst>
        </xdr:cNvPr>
        <xdr:cNvSpPr/>
      </xdr:nvSpPr>
      <xdr:spPr bwMode="auto">
        <a:xfrm>
          <a:off x="6498980" y="12008826"/>
          <a:ext cx="278423" cy="153865"/>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anchorCtr="1"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fPrintsWithSheet="0"/>
  </xdr:twoCellAnchor>
  <xdr:twoCellAnchor editAs="oneCell">
    <xdr:from>
      <xdr:col>49</xdr:col>
      <xdr:colOff>51290</xdr:colOff>
      <xdr:row>239</xdr:row>
      <xdr:rowOff>131885</xdr:rowOff>
    </xdr:from>
    <xdr:to>
      <xdr:col>58</xdr:col>
      <xdr:colOff>69809</xdr:colOff>
      <xdr:row>240</xdr:row>
      <xdr:rowOff>121382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a:stretch>
          <a:fillRect/>
        </a:stretch>
      </xdr:blipFill>
      <xdr:spPr>
        <a:xfrm>
          <a:off x="5912828" y="37440577"/>
          <a:ext cx="1047464" cy="153865"/>
        </a:xfrm>
        <a:prstGeom prst="rect">
          <a:avLst/>
        </a:prstGeom>
      </xdr:spPr>
    </xdr:pic>
    <xdr:clientData/>
  </xdr:twoCellAnchor>
  <xdr:twoCellAnchor editAs="oneCell">
    <xdr:from>
      <xdr:col>1</xdr:col>
      <xdr:colOff>146538</xdr:colOff>
      <xdr:row>109</xdr:row>
      <xdr:rowOff>65943</xdr:rowOff>
    </xdr:from>
    <xdr:to>
      <xdr:col>56</xdr:col>
      <xdr:colOff>36634</xdr:colOff>
      <xdr:row>116</xdr:row>
      <xdr:rowOff>94518</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5153" y="16419635"/>
          <a:ext cx="6601558" cy="1156922"/>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9525</xdr:colOff>
      <xdr:row>1</xdr:row>
      <xdr:rowOff>19050</xdr:rowOff>
    </xdr:from>
    <xdr:ext cx="1508677" cy="414959"/>
    <xdr:pic>
      <xdr:nvPicPr>
        <xdr:cNvPr id="2" name="Picture 19">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619125" y="180975"/>
          <a:ext cx="1508677" cy="414959"/>
        </a:xfrm>
        <a:prstGeom prst="rect">
          <a:avLst/>
        </a:prstGeom>
        <a:noFill/>
        <a:ln w="9525">
          <a:noFill/>
          <a:miter lim="800000"/>
          <a:headEnd/>
          <a:tailEnd/>
        </a:ln>
      </xdr:spPr>
    </xdr:pic>
    <xdr:clientData/>
  </xdr:oneCellAnchor>
  <xdr:twoCellAnchor>
    <xdr:from>
      <xdr:col>12</xdr:col>
      <xdr:colOff>0</xdr:colOff>
      <xdr:row>6</xdr:row>
      <xdr:rowOff>0</xdr:rowOff>
    </xdr:from>
    <xdr:to>
      <xdr:col>13</xdr:col>
      <xdr:colOff>51289</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bwMode="auto">
        <a:xfrm>
          <a:off x="1333500"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13</xdr:col>
      <xdr:colOff>76200</xdr:colOff>
      <xdr:row>4</xdr:row>
      <xdr:rowOff>152400</xdr:rowOff>
    </xdr:to>
    <xdr:pic>
      <xdr:nvPicPr>
        <xdr:cNvPr id="19466" name="Picture 8">
          <a:extLst>
            <a:ext uri="{FF2B5EF4-FFF2-40B4-BE49-F238E27FC236}">
              <a16:creationId xmlns:a16="http://schemas.microsoft.com/office/drawing/2014/main" id="{00000000-0008-0000-0A00-00000A4C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66675" y="76200"/>
          <a:ext cx="1495425" cy="409575"/>
        </a:xfrm>
        <a:prstGeom prst="rect">
          <a:avLst/>
        </a:prstGeom>
        <a:noFill/>
        <a:ln w="9525">
          <a:noFill/>
          <a:miter lim="800000"/>
          <a:headEnd/>
          <a:tailEnd/>
        </a:ln>
      </xdr:spPr>
    </xdr:pic>
    <xdr:clientData/>
  </xdr:twoCellAnchor>
  <xdr:twoCellAnchor>
    <xdr:from>
      <xdr:col>11</xdr:col>
      <xdr:colOff>51288</xdr:colOff>
      <xdr:row>6</xdr:row>
      <xdr:rowOff>0</xdr:rowOff>
    </xdr:from>
    <xdr:to>
      <xdr:col>13</xdr:col>
      <xdr:colOff>43962</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a:off x="1333500"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13</xdr:col>
      <xdr:colOff>76200</xdr:colOff>
      <xdr:row>4</xdr:row>
      <xdr:rowOff>53340</xdr:rowOff>
    </xdr:to>
    <xdr:sp macro="" textlink="">
      <xdr:nvSpPr>
        <xdr:cNvPr id="13334" name="Text Box 1">
          <a:extLst>
            <a:ext uri="{FF2B5EF4-FFF2-40B4-BE49-F238E27FC236}">
              <a16:creationId xmlns:a16="http://schemas.microsoft.com/office/drawing/2014/main" id="{00000000-0008-0000-0B00-000016340000}"/>
            </a:ext>
          </a:extLst>
        </xdr:cNvPr>
        <xdr:cNvSpPr txBox="1">
          <a:spLocks noChangeArrowheads="1"/>
        </xdr:cNvSpPr>
      </xdr:nvSpPr>
      <xdr:spPr bwMode="auto">
        <a:xfrm>
          <a:off x="6381750" y="762000"/>
          <a:ext cx="76200" cy="209550"/>
        </a:xfrm>
        <a:prstGeom prst="rect">
          <a:avLst/>
        </a:prstGeom>
        <a:noFill/>
        <a:ln w="9525">
          <a:noFill/>
          <a:miter lim="800000"/>
          <a:headEnd/>
          <a:tailEnd/>
        </a:ln>
      </xdr:spPr>
    </xdr:sp>
    <xdr:clientData/>
  </xdr:twoCellAnchor>
  <xdr:twoCellAnchor>
    <xdr:from>
      <xdr:col>8</xdr:col>
      <xdr:colOff>151667</xdr:colOff>
      <xdr:row>8</xdr:row>
      <xdr:rowOff>28575</xdr:rowOff>
    </xdr:from>
    <xdr:to>
      <xdr:col>10</xdr:col>
      <xdr:colOff>75467</xdr:colOff>
      <xdr:row>8</xdr:row>
      <xdr:rowOff>114300</xdr:rowOff>
    </xdr:to>
    <xdr:sp macro="" textlink="">
      <xdr:nvSpPr>
        <xdr:cNvPr id="13335" name="AutoShape 2">
          <a:extLst>
            <a:ext uri="{FF2B5EF4-FFF2-40B4-BE49-F238E27FC236}">
              <a16:creationId xmlns:a16="http://schemas.microsoft.com/office/drawing/2014/main" id="{00000000-0008-0000-0B00-000017340000}"/>
            </a:ext>
          </a:extLst>
        </xdr:cNvPr>
        <xdr:cNvSpPr>
          <a:spLocks noChangeArrowheads="1"/>
        </xdr:cNvSpPr>
      </xdr:nvSpPr>
      <xdr:spPr bwMode="auto">
        <a:xfrm>
          <a:off x="5910629" y="1765056"/>
          <a:ext cx="422030" cy="85725"/>
        </a:xfrm>
        <a:prstGeom prst="rightArrow">
          <a:avLst>
            <a:gd name="adj1" fmla="val 50000"/>
            <a:gd name="adj2" fmla="val 122222"/>
          </a:avLst>
        </a:prstGeom>
        <a:solidFill>
          <a:srgbClr val="FFFFFF"/>
        </a:solidFill>
        <a:ln w="9525">
          <a:solidFill>
            <a:srgbClr val="000000"/>
          </a:solidFill>
          <a:miter lim="800000"/>
          <a:headEnd/>
          <a:tailEnd/>
        </a:ln>
      </xdr:spPr>
    </xdr:sp>
    <xdr:clientData/>
  </xdr:twoCellAnchor>
  <xdr:twoCellAnchor editAs="oneCell">
    <xdr:from>
      <xdr:col>13</xdr:col>
      <xdr:colOff>0</xdr:colOff>
      <xdr:row>3</xdr:row>
      <xdr:rowOff>0</xdr:rowOff>
    </xdr:from>
    <xdr:to>
      <xdr:col>13</xdr:col>
      <xdr:colOff>76200</xdr:colOff>
      <xdr:row>4</xdr:row>
      <xdr:rowOff>53340</xdr:rowOff>
    </xdr:to>
    <xdr:sp macro="" textlink="">
      <xdr:nvSpPr>
        <xdr:cNvPr id="13336" name="Text Box 3">
          <a:extLst>
            <a:ext uri="{FF2B5EF4-FFF2-40B4-BE49-F238E27FC236}">
              <a16:creationId xmlns:a16="http://schemas.microsoft.com/office/drawing/2014/main" id="{00000000-0008-0000-0B00-000018340000}"/>
            </a:ext>
          </a:extLst>
        </xdr:cNvPr>
        <xdr:cNvSpPr txBox="1">
          <a:spLocks noChangeArrowheads="1"/>
        </xdr:cNvSpPr>
      </xdr:nvSpPr>
      <xdr:spPr bwMode="auto">
        <a:xfrm>
          <a:off x="6381750" y="762000"/>
          <a:ext cx="76200" cy="209550"/>
        </a:xfrm>
        <a:prstGeom prst="rect">
          <a:avLst/>
        </a:prstGeom>
        <a:noFill/>
        <a:ln w="9525">
          <a:noFill/>
          <a:miter lim="800000"/>
          <a:headEnd/>
          <a:tailEnd/>
        </a:ln>
      </xdr:spPr>
    </xdr:sp>
    <xdr:clientData/>
  </xdr:twoCellAnchor>
  <xdr:twoCellAnchor>
    <xdr:from>
      <xdr:col>7</xdr:col>
      <xdr:colOff>66675</xdr:colOff>
      <xdr:row>7</xdr:row>
      <xdr:rowOff>504825</xdr:rowOff>
    </xdr:from>
    <xdr:to>
      <xdr:col>9</xdr:col>
      <xdr:colOff>104775</xdr:colOff>
      <xdr:row>7</xdr:row>
      <xdr:rowOff>657225</xdr:rowOff>
    </xdr:to>
    <xdr:sp macro="" textlink="">
      <xdr:nvSpPr>
        <xdr:cNvPr id="13337" name="Text Box 4">
          <a:extLst>
            <a:ext uri="{FF2B5EF4-FFF2-40B4-BE49-F238E27FC236}">
              <a16:creationId xmlns:a16="http://schemas.microsoft.com/office/drawing/2014/main" id="{00000000-0008-0000-0B00-000019340000}"/>
            </a:ext>
          </a:extLst>
        </xdr:cNvPr>
        <xdr:cNvSpPr txBox="1">
          <a:spLocks noChangeArrowheads="1"/>
        </xdr:cNvSpPr>
      </xdr:nvSpPr>
      <xdr:spPr bwMode="auto">
        <a:xfrm>
          <a:off x="4962525" y="1571625"/>
          <a:ext cx="533400" cy="0"/>
        </a:xfrm>
        <a:prstGeom prst="rect">
          <a:avLst/>
        </a:prstGeom>
        <a:solidFill>
          <a:srgbClr val="FFFFFF"/>
        </a:solidFill>
        <a:ln w="9525">
          <a:noFill/>
          <a:miter lim="800000"/>
          <a:headEnd/>
          <a:tailEnd/>
        </a:ln>
      </xdr:spPr>
    </xdr:sp>
    <xdr:clientData/>
  </xdr:twoCellAnchor>
  <xdr:twoCellAnchor editAs="oneCell">
    <xdr:from>
      <xdr:col>1</xdr:col>
      <xdr:colOff>47625</xdr:colOff>
      <xdr:row>1</xdr:row>
      <xdr:rowOff>95250</xdr:rowOff>
    </xdr:from>
    <xdr:to>
      <xdr:col>2</xdr:col>
      <xdr:colOff>739140</xdr:colOff>
      <xdr:row>1</xdr:row>
      <xdr:rowOff>512445</xdr:rowOff>
    </xdr:to>
    <xdr:pic>
      <xdr:nvPicPr>
        <xdr:cNvPr id="13338" name="Picture 19">
          <a:extLst>
            <a:ext uri="{FF2B5EF4-FFF2-40B4-BE49-F238E27FC236}">
              <a16:creationId xmlns:a16="http://schemas.microsoft.com/office/drawing/2014/main" id="{00000000-0008-0000-0B00-00001A340000}"/>
            </a:ext>
          </a:extLst>
        </xdr:cNvPr>
        <xdr:cNvPicPr>
          <a:picLocks noChangeAspect="1" noChangeArrowheads="1"/>
        </xdr:cNvPicPr>
      </xdr:nvPicPr>
      <xdr:blipFill>
        <a:blip xmlns:r="http://schemas.openxmlformats.org/officeDocument/2006/relationships" r:embed="rId1" cstate="print"/>
        <a:srcRect b="22414"/>
        <a:stretch>
          <a:fillRect/>
        </a:stretch>
      </xdr:blipFill>
      <xdr:spPr bwMode="auto">
        <a:xfrm>
          <a:off x="123825" y="190500"/>
          <a:ext cx="1495425" cy="428625"/>
        </a:xfrm>
        <a:prstGeom prst="rect">
          <a:avLst/>
        </a:prstGeom>
        <a:noFill/>
        <a:ln w="9525">
          <a:noFill/>
          <a:miter lim="800000"/>
          <a:headEnd/>
          <a:tailEnd/>
        </a:ln>
      </xdr:spPr>
    </xdr:pic>
    <xdr:clientData/>
  </xdr:twoCellAnchor>
  <xdr:twoCellAnchor>
    <xdr:from>
      <xdr:col>2</xdr:col>
      <xdr:colOff>307730</xdr:colOff>
      <xdr:row>1</xdr:row>
      <xdr:rowOff>652096</xdr:rowOff>
    </xdr:from>
    <xdr:to>
      <xdr:col>2</xdr:col>
      <xdr:colOff>542192</xdr:colOff>
      <xdr:row>2</xdr:row>
      <xdr:rowOff>161192</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bwMode="auto">
        <a:xfrm>
          <a:off x="1208942" y="7473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197827</xdr:colOff>
      <xdr:row>1</xdr:row>
      <xdr:rowOff>14654</xdr:rowOff>
    </xdr:from>
    <xdr:to>
      <xdr:col>4</xdr:col>
      <xdr:colOff>432289</xdr:colOff>
      <xdr:row>1</xdr:row>
      <xdr:rowOff>161192</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bwMode="auto">
        <a:xfrm>
          <a:off x="3135923" y="80596"/>
          <a:ext cx="234462" cy="146538"/>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1664677</xdr:colOff>
      <xdr:row>1</xdr:row>
      <xdr:rowOff>21982</xdr:rowOff>
    </xdr:from>
    <xdr:to>
      <xdr:col>1</xdr:col>
      <xdr:colOff>1897673</xdr:colOff>
      <xdr:row>1</xdr:row>
      <xdr:rowOff>190500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1847850" y="219809"/>
          <a:ext cx="232996" cy="168518"/>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28575</xdr:rowOff>
    </xdr:from>
    <xdr:to>
      <xdr:col>14</xdr:col>
      <xdr:colOff>28575</xdr:colOff>
      <xdr:row>5</xdr:row>
      <xdr:rowOff>0</xdr:rowOff>
    </xdr:to>
    <xdr:pic>
      <xdr:nvPicPr>
        <xdr:cNvPr id="3089" name="Picture 14">
          <a:extLst>
            <a:ext uri="{FF2B5EF4-FFF2-40B4-BE49-F238E27FC236}">
              <a16:creationId xmlns:a16="http://schemas.microsoft.com/office/drawing/2014/main" id="{00000000-0008-0000-0100-0000110C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85725"/>
          <a:ext cx="1495425" cy="409575"/>
        </a:xfrm>
        <a:prstGeom prst="rect">
          <a:avLst/>
        </a:prstGeom>
        <a:noFill/>
        <a:ln w="9525">
          <a:noFill/>
          <a:miter lim="800000"/>
          <a:headEnd/>
          <a:tailEnd/>
        </a:ln>
      </xdr:spPr>
    </xdr:pic>
    <xdr:clientData/>
  </xdr:twoCellAnchor>
  <xdr:twoCellAnchor>
    <xdr:from>
      <xdr:col>12</xdr:col>
      <xdr:colOff>36634</xdr:colOff>
      <xdr:row>5</xdr:row>
      <xdr:rowOff>51288</xdr:rowOff>
    </xdr:from>
    <xdr:to>
      <xdr:col>14</xdr:col>
      <xdr:colOff>14653</xdr:colOff>
      <xdr:row>6</xdr:row>
      <xdr:rowOff>153866</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bwMode="auto">
        <a:xfrm>
          <a:off x="1362807" y="549519"/>
          <a:ext cx="219808" cy="161193"/>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anchorCtr="1"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4129" name="Picture 8">
          <a:extLst>
            <a:ext uri="{FF2B5EF4-FFF2-40B4-BE49-F238E27FC236}">
              <a16:creationId xmlns:a16="http://schemas.microsoft.com/office/drawing/2014/main" id="{00000000-0008-0000-0200-00002110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12</xdr:col>
      <xdr:colOff>0</xdr:colOff>
      <xdr:row>5</xdr:row>
      <xdr:rowOff>51288</xdr:rowOff>
    </xdr:from>
    <xdr:to>
      <xdr:col>13</xdr:col>
      <xdr:colOff>51289</xdr:colOff>
      <xdr:row>7</xdr:row>
      <xdr:rowOff>7327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a:off x="1326173" y="549519"/>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14354" name="Picture 5">
          <a:extLst>
            <a:ext uri="{FF2B5EF4-FFF2-40B4-BE49-F238E27FC236}">
              <a16:creationId xmlns:a16="http://schemas.microsoft.com/office/drawing/2014/main" id="{00000000-0008-0000-0300-00001238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11</xdr:col>
      <xdr:colOff>43961</xdr:colOff>
      <xdr:row>6</xdr:row>
      <xdr:rowOff>0</xdr:rowOff>
    </xdr:from>
    <xdr:to>
      <xdr:col>13</xdr:col>
      <xdr:colOff>36635</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bwMode="auto">
        <a:xfrm>
          <a:off x="1318846"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6166" name="Picture 21">
          <a:extLst>
            <a:ext uri="{FF2B5EF4-FFF2-40B4-BE49-F238E27FC236}">
              <a16:creationId xmlns:a16="http://schemas.microsoft.com/office/drawing/2014/main" id="{00000000-0008-0000-0400-00001618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11</xdr:col>
      <xdr:colOff>51288</xdr:colOff>
      <xdr:row>5</xdr:row>
      <xdr:rowOff>51288</xdr:rowOff>
    </xdr:from>
    <xdr:to>
      <xdr:col>13</xdr:col>
      <xdr:colOff>43962</xdr:colOff>
      <xdr:row>7</xdr:row>
      <xdr:rowOff>7327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bwMode="auto">
        <a:xfrm>
          <a:off x="1326173" y="549519"/>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0">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15377" name="Picture 16">
          <a:extLst>
            <a:ext uri="{FF2B5EF4-FFF2-40B4-BE49-F238E27FC236}">
              <a16:creationId xmlns:a16="http://schemas.microsoft.com/office/drawing/2014/main" id="{00000000-0008-0000-0500-0000113C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12</xdr:col>
      <xdr:colOff>21980</xdr:colOff>
      <xdr:row>6</xdr:row>
      <xdr:rowOff>7327</xdr:rowOff>
    </xdr:from>
    <xdr:to>
      <xdr:col>14</xdr:col>
      <xdr:colOff>14654</xdr:colOff>
      <xdr:row>7</xdr:row>
      <xdr:rowOff>21981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bwMode="auto">
        <a:xfrm>
          <a:off x="1355480" y="564173"/>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16406" name="Picture 21">
          <a:extLst>
            <a:ext uri="{FF2B5EF4-FFF2-40B4-BE49-F238E27FC236}">
              <a16:creationId xmlns:a16="http://schemas.microsoft.com/office/drawing/2014/main" id="{00000000-0008-0000-0600-00001640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12</xdr:col>
      <xdr:colOff>36635</xdr:colOff>
      <xdr:row>6</xdr:row>
      <xdr:rowOff>0</xdr:rowOff>
    </xdr:from>
    <xdr:to>
      <xdr:col>14</xdr:col>
      <xdr:colOff>29309</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bwMode="auto">
        <a:xfrm>
          <a:off x="1370135"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14</xdr:col>
      <xdr:colOff>19050</xdr:colOff>
      <xdr:row>4</xdr:row>
      <xdr:rowOff>152400</xdr:rowOff>
    </xdr:to>
    <xdr:pic>
      <xdr:nvPicPr>
        <xdr:cNvPr id="20500" name="Picture 19">
          <a:extLst>
            <a:ext uri="{FF2B5EF4-FFF2-40B4-BE49-F238E27FC236}">
              <a16:creationId xmlns:a16="http://schemas.microsoft.com/office/drawing/2014/main" id="{00000000-0008-0000-0700-00001450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76200" y="76200"/>
          <a:ext cx="1495425" cy="409575"/>
        </a:xfrm>
        <a:prstGeom prst="rect">
          <a:avLst/>
        </a:prstGeom>
        <a:noFill/>
        <a:ln w="9525">
          <a:noFill/>
          <a:miter lim="800000"/>
          <a:headEnd/>
          <a:tailEnd/>
        </a:ln>
      </xdr:spPr>
    </xdr:pic>
    <xdr:clientData/>
  </xdr:twoCellAnchor>
  <xdr:twoCellAnchor>
    <xdr:from>
      <xdr:col>12</xdr:col>
      <xdr:colOff>0</xdr:colOff>
      <xdr:row>6</xdr:row>
      <xdr:rowOff>0</xdr:rowOff>
    </xdr:from>
    <xdr:to>
      <xdr:col>13</xdr:col>
      <xdr:colOff>51289</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bwMode="auto">
        <a:xfrm>
          <a:off x="1333500"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9525</xdr:colOff>
      <xdr:row>1</xdr:row>
      <xdr:rowOff>19050</xdr:rowOff>
    </xdr:from>
    <xdr:ext cx="1495425" cy="409575"/>
    <xdr:pic>
      <xdr:nvPicPr>
        <xdr:cNvPr id="2" name="Picture 19">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b="25862"/>
        <a:stretch>
          <a:fillRect/>
        </a:stretch>
      </xdr:blipFill>
      <xdr:spPr bwMode="auto">
        <a:xfrm>
          <a:off x="619125" y="180975"/>
          <a:ext cx="1495425" cy="409575"/>
        </a:xfrm>
        <a:prstGeom prst="rect">
          <a:avLst/>
        </a:prstGeom>
        <a:noFill/>
        <a:ln w="9525">
          <a:noFill/>
          <a:miter lim="800000"/>
          <a:headEnd/>
          <a:tailEnd/>
        </a:ln>
      </xdr:spPr>
    </xdr:pic>
    <xdr:clientData/>
  </xdr:oneCellAnchor>
  <xdr:twoCellAnchor>
    <xdr:from>
      <xdr:col>12</xdr:col>
      <xdr:colOff>0</xdr:colOff>
      <xdr:row>6</xdr:row>
      <xdr:rowOff>0</xdr:rowOff>
    </xdr:from>
    <xdr:to>
      <xdr:col>13</xdr:col>
      <xdr:colOff>51289</xdr:colOff>
      <xdr:row>7</xdr:row>
      <xdr:rowOff>14654</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bwMode="auto">
        <a:xfrm>
          <a:off x="1333500" y="556846"/>
          <a:ext cx="234462" cy="175846"/>
        </a:xfrm>
        <a:prstGeom prst="rect">
          <a:avLst/>
        </a:prstGeom>
        <a:solidFill>
          <a:schemeClr val="bg1">
            <a:lumMod val="85000"/>
          </a:schemeClr>
        </a:solidFill>
        <a:ln w="9525" cap="flat" cmpd="sng" algn="ctr">
          <a:noFill/>
          <a:prstDash val="solid"/>
          <a:round/>
          <a:headEnd type="none" w="med" len="med"/>
          <a:tailEnd type="none" w="med" len="med"/>
        </a:ln>
        <a:effectLst>
          <a:softEdge rad="0"/>
        </a:effectLst>
        <a:scene3d>
          <a:camera prst="orthographicFront"/>
          <a:lightRig rig="threePt" dir="t"/>
        </a:scene3d>
        <a:sp3d>
          <a:bevelT w="25400" h="25400"/>
        </a:sp3d>
      </xdr:spPr>
      <xdr:txBody>
        <a:bodyPr vertOverflow="clip" wrap="square" lIns="0" tIns="0" rIns="0" bIns="0" rtlCol="0" anchor="ctr" upright="1"/>
        <a:lstStyle/>
        <a:p>
          <a:pPr algn="ctr"/>
          <a:r>
            <a:rPr lang="en-US" sz="1000" b="1">
              <a:latin typeface="Tahoma" panose="020B0604030504040204" pitchFamily="34" charset="0"/>
              <a:ea typeface="Tahoma" panose="020B0604030504040204" pitchFamily="34" charset="0"/>
              <a:cs typeface="Tahoma" panose="020B0604030504040204" pitchFamily="34" charset="0"/>
            </a:rPr>
            <a:t>◄</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0A58EEB-4610-47DB-8D19-C005D5F4D7E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gams.lear.com/Home.aspx" TargetMode="External"/><Relationship Id="rId7" Type="http://schemas.openxmlformats.org/officeDocument/2006/relationships/vmlDrawing" Target="../drawings/vmlDrawing1.vml"/><Relationship Id="rId12" Type="http://schemas.microsoft.com/office/2019/04/relationships/namedSheetView" Target="../namedSheetViews/namedSheetView1.xml"/><Relationship Id="rId2" Type="http://schemas.openxmlformats.org/officeDocument/2006/relationships/hyperlink" Target="http://mylear.lear.com/portal/server.pt" TargetMode="External"/><Relationship Id="rId1" Type="http://schemas.openxmlformats.org/officeDocument/2006/relationships/hyperlink" Target="http://www.cbp.gov/xp/cgov/import/commercial_enforcement/ctpat/ctpat_faq.xml" TargetMode="External"/><Relationship Id="rId6" Type="http://schemas.openxmlformats.org/officeDocument/2006/relationships/drawing" Target="../drawings/drawing1.xml"/><Relationship Id="rId11" Type="http://schemas.openxmlformats.org/officeDocument/2006/relationships/ctrlProp" Target="../ctrlProps/ctrlProp4.xml"/><Relationship Id="rId5" Type="http://schemas.openxmlformats.org/officeDocument/2006/relationships/printerSettings" Target="../printerSettings/printerSettings1.bin"/><Relationship Id="rId10" Type="http://schemas.openxmlformats.org/officeDocument/2006/relationships/ctrlProp" Target="../ctrlProps/ctrlProp3.xml"/><Relationship Id="rId4" Type="http://schemas.openxmlformats.org/officeDocument/2006/relationships/hyperlink" Target="https://www.cbp.gov/border-security/ports-entry/cargo-security/CTPAT" TargetMode="External"/><Relationship Id="rId9"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indexed="22"/>
    <pageSetUpPr fitToPage="1"/>
  </sheetPr>
  <dimension ref="A1:EC518"/>
  <sheetViews>
    <sheetView showGridLines="0" showRowColHeaders="0" tabSelected="1" zoomScale="130" zoomScaleNormal="130" zoomScaleSheetLayoutView="130" workbookViewId="0">
      <selection activeCell="F21" sqref="F21:J21"/>
    </sheetView>
  </sheetViews>
  <sheetFormatPr baseColWidth="10" defaultColWidth="9.19921875" defaultRowHeight="13"/>
  <cols>
    <col min="1" max="1" width="0.796875" style="339" customWidth="1"/>
    <col min="2" max="2" width="2.796875" style="339" customWidth="1"/>
    <col min="3" max="3" width="0.796875" style="339" customWidth="1"/>
    <col min="4" max="4" width="2.796875" style="339" customWidth="1"/>
    <col min="5" max="5" width="0.796875" style="339" customWidth="1"/>
    <col min="6" max="6" width="2.796875" style="339" customWidth="1"/>
    <col min="7" max="7" width="0.796875" style="339" customWidth="1"/>
    <col min="8" max="8" width="2.796875" style="339" customWidth="1"/>
    <col min="9" max="9" width="0.796875" style="339" customWidth="1"/>
    <col min="10" max="10" width="2.796875" style="339" customWidth="1"/>
    <col min="11" max="11" width="0.796875" style="339" customWidth="1"/>
    <col min="12" max="12" width="2.796875" style="339" customWidth="1"/>
    <col min="13" max="13" width="0.796875" style="339" customWidth="1"/>
    <col min="14" max="14" width="2.796875" style="339" customWidth="1"/>
    <col min="15" max="15" width="0.796875" style="339" customWidth="1"/>
    <col min="16" max="16" width="2.796875" style="339" customWidth="1"/>
    <col min="17" max="17" width="0.796875" style="339" customWidth="1"/>
    <col min="18" max="18" width="2.796875" style="339" customWidth="1"/>
    <col min="19" max="19" width="0.796875" style="339" customWidth="1"/>
    <col min="20" max="20" width="2.796875" style="339" customWidth="1"/>
    <col min="21" max="21" width="0.796875" style="339" customWidth="1"/>
    <col min="22" max="22" width="2.796875" style="339" customWidth="1"/>
    <col min="23" max="23" width="0.796875" style="339" customWidth="1"/>
    <col min="24" max="24" width="2.796875" style="339" customWidth="1"/>
    <col min="25" max="25" width="0.796875" style="339" customWidth="1"/>
    <col min="26" max="26" width="2.796875" style="339" customWidth="1"/>
    <col min="27" max="27" width="0.796875" style="339" customWidth="1"/>
    <col min="28" max="28" width="2.796875" style="339" customWidth="1"/>
    <col min="29" max="29" width="0.796875" style="339" customWidth="1"/>
    <col min="30" max="30" width="2.796875" style="339" customWidth="1"/>
    <col min="31" max="31" width="0.796875" style="339" customWidth="1"/>
    <col min="32" max="32" width="2.796875" style="339" customWidth="1"/>
    <col min="33" max="33" width="0.796875" style="339" customWidth="1"/>
    <col min="34" max="34" width="2.796875" style="339" customWidth="1"/>
    <col min="35" max="35" width="0.796875" style="339" customWidth="1"/>
    <col min="36" max="36" width="2.796875" style="339" customWidth="1"/>
    <col min="37" max="37" width="0.796875" style="339" customWidth="1"/>
    <col min="38" max="38" width="2.796875" style="339" customWidth="1"/>
    <col min="39" max="39" width="0.796875" style="339" customWidth="1"/>
    <col min="40" max="40" width="2.796875" style="339" customWidth="1"/>
    <col min="41" max="41" width="0.796875" style="339" customWidth="1"/>
    <col min="42" max="42" width="2.796875" style="339" customWidth="1"/>
    <col min="43" max="43" width="0.796875" style="339" customWidth="1"/>
    <col min="44" max="44" width="2.796875" style="339" customWidth="1"/>
    <col min="45" max="45" width="0.796875" style="339" customWidth="1"/>
    <col min="46" max="46" width="2.796875" style="339" customWidth="1"/>
    <col min="47" max="47" width="0.796875" style="339" customWidth="1"/>
    <col min="48" max="48" width="2.796875" style="339" customWidth="1"/>
    <col min="49" max="49" width="0.796875" style="339" customWidth="1"/>
    <col min="50" max="50" width="2.796875" style="339" customWidth="1"/>
    <col min="51" max="51" width="0.796875" style="339" customWidth="1"/>
    <col min="52" max="52" width="2.796875" style="339" customWidth="1"/>
    <col min="53" max="53" width="0.796875" style="339" customWidth="1"/>
    <col min="54" max="54" width="2.796875" style="339" customWidth="1"/>
    <col min="55" max="55" width="0.796875" style="339" customWidth="1"/>
    <col min="56" max="56" width="2.796875" style="339" customWidth="1"/>
    <col min="57" max="58" width="0.796875" style="339" customWidth="1"/>
    <col min="59" max="59" width="2.796875" style="342" customWidth="1"/>
    <col min="60" max="60" width="0.796875" style="342" customWidth="1"/>
    <col min="61" max="61" width="2.796875" style="342" customWidth="1"/>
    <col min="62" max="62" width="1.796875" style="342" customWidth="1"/>
    <col min="63" max="63" width="2.796875" style="342" customWidth="1"/>
    <col min="64" max="64" width="0.796875" style="342" customWidth="1"/>
    <col min="65" max="65" width="2.796875" style="342" customWidth="1"/>
    <col min="66" max="66" width="0.796875" style="342" customWidth="1"/>
    <col min="67" max="67" width="2.796875" style="342" customWidth="1"/>
    <col min="68" max="68" width="0.796875" style="342" customWidth="1"/>
    <col min="69" max="69" width="2.796875" style="342" customWidth="1"/>
    <col min="70" max="70" width="0.796875" style="342" customWidth="1"/>
    <col min="71" max="71" width="2.796875" style="342" customWidth="1"/>
    <col min="72" max="72" width="0.796875" style="342" customWidth="1"/>
    <col min="73" max="73" width="2.796875" style="342" customWidth="1"/>
    <col min="74" max="74" width="0.796875" style="342" customWidth="1"/>
    <col min="75" max="75" width="2.796875" style="342" customWidth="1"/>
    <col min="76" max="76" width="0.796875" style="342" customWidth="1"/>
    <col min="77" max="77" width="2.796875" style="342" customWidth="1"/>
    <col min="78" max="78" width="0.796875" style="342" customWidth="1"/>
    <col min="79" max="79" width="2.796875" style="342" customWidth="1"/>
    <col min="80" max="80" width="0.796875" style="342" customWidth="1"/>
    <col min="81" max="81" width="2.796875" style="342" customWidth="1"/>
    <col min="82" max="82" width="0.796875" style="342" customWidth="1"/>
    <col min="83" max="83" width="2.796875" style="342" customWidth="1"/>
    <col min="84" max="84" width="0.796875" style="342" customWidth="1"/>
    <col min="85" max="85" width="2.796875" style="342" customWidth="1"/>
    <col min="86" max="86" width="0.796875" style="342" customWidth="1"/>
    <col min="87" max="87" width="2.796875" style="342" customWidth="1"/>
    <col min="88" max="88" width="0.796875" style="342" customWidth="1"/>
    <col min="89" max="89" width="2" style="342" customWidth="1"/>
    <col min="90" max="90" width="0.796875" style="342" customWidth="1"/>
    <col min="91" max="92" width="3.19921875" style="342" customWidth="1"/>
    <col min="93" max="93" width="2.19921875" style="342" customWidth="1"/>
    <col min="94" max="95" width="1.796875" style="342" customWidth="1"/>
    <col min="96" max="96" width="1.19921875" style="342" customWidth="1"/>
    <col min="97" max="97" width="2.3984375" style="342" customWidth="1"/>
    <col min="98" max="98" width="3.19921875" style="342" customWidth="1"/>
    <col min="99" max="99" width="2.796875" style="342" customWidth="1"/>
    <col min="100" max="100" width="2.19921875" style="342" customWidth="1"/>
    <col min="101" max="101" width="49" style="342" customWidth="1"/>
    <col min="102" max="102" width="0.796875" style="342" customWidth="1"/>
    <col min="103" max="103" width="2.796875" style="342" customWidth="1"/>
    <col min="104" max="104" width="0.796875" style="342" customWidth="1"/>
    <col min="105" max="105" width="2.796875" style="342" customWidth="1"/>
    <col min="106" max="106" width="0.796875" style="342" customWidth="1"/>
    <col min="107" max="107" width="2.796875" style="342" customWidth="1"/>
    <col min="108" max="108" width="0.796875" style="342" customWidth="1"/>
    <col min="109" max="109" width="2.796875" style="342" customWidth="1"/>
    <col min="110" max="110" width="0.796875" style="342" customWidth="1"/>
    <col min="111" max="111" width="2.796875" style="342" customWidth="1"/>
    <col min="112" max="112" width="0.796875" style="342" customWidth="1"/>
    <col min="113" max="113" width="2.796875" style="342" customWidth="1"/>
    <col min="114" max="114" width="0.796875" style="342" customWidth="1"/>
    <col min="115" max="115" width="2.796875" style="342" customWidth="1"/>
    <col min="116" max="116" width="0.796875" style="342" customWidth="1"/>
    <col min="117" max="117" width="2.796875" style="342" customWidth="1"/>
    <col min="118" max="132" width="9.19921875" style="463"/>
    <col min="133" max="133" width="9.19921875" style="464"/>
    <col min="134" max="16384" width="9.19921875" style="465"/>
  </cols>
  <sheetData>
    <row r="1" spans="1:133" s="1" customFormat="1" ht="6" customHeight="1">
      <c r="A1" s="466"/>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467"/>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74"/>
      <c r="DO1" s="74"/>
      <c r="DP1" s="74"/>
      <c r="DQ1" s="74"/>
      <c r="DR1" s="74"/>
      <c r="DS1" s="74"/>
      <c r="DT1" s="74"/>
      <c r="DU1" s="74"/>
      <c r="DV1" s="74"/>
      <c r="DW1" s="74"/>
      <c r="DX1" s="74"/>
      <c r="DY1" s="74"/>
      <c r="DZ1" s="74"/>
      <c r="EA1" s="74"/>
      <c r="EB1" s="74"/>
      <c r="EC1" s="3"/>
    </row>
    <row r="2" spans="1:133" s="1" customFormat="1">
      <c r="A2" s="468"/>
      <c r="B2" s="73" t="s">
        <v>172</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291"/>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74"/>
      <c r="DO2" s="74"/>
      <c r="DP2" s="74"/>
      <c r="DQ2" s="74"/>
      <c r="DR2" s="74"/>
      <c r="DS2" s="74"/>
      <c r="DT2" s="74"/>
      <c r="DU2" s="74"/>
      <c r="DV2" s="74"/>
      <c r="DW2" s="74"/>
      <c r="DX2" s="74"/>
      <c r="DY2" s="74"/>
      <c r="DZ2" s="74"/>
      <c r="EA2" s="74"/>
      <c r="EB2" s="74"/>
      <c r="EC2" s="3"/>
    </row>
    <row r="3" spans="1:133" s="1" customFormat="1">
      <c r="A3" s="468"/>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291"/>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74"/>
      <c r="DO3" s="74"/>
      <c r="DP3" s="74"/>
      <c r="DQ3" s="74"/>
      <c r="DR3" s="74"/>
      <c r="DS3" s="74"/>
      <c r="DT3" s="74"/>
      <c r="DU3" s="74"/>
      <c r="DV3" s="74"/>
      <c r="DW3" s="74"/>
      <c r="DX3" s="74"/>
      <c r="DY3" s="74"/>
      <c r="DZ3" s="74"/>
      <c r="EA3" s="74"/>
      <c r="EB3" s="74"/>
      <c r="EC3" s="3"/>
    </row>
    <row r="4" spans="1:133" s="1" customFormat="1">
      <c r="A4" s="468"/>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291"/>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74"/>
      <c r="DO4" s="74"/>
      <c r="DP4" s="74"/>
      <c r="DQ4" s="74"/>
      <c r="DR4" s="74"/>
      <c r="DS4" s="74"/>
      <c r="DT4" s="74"/>
      <c r="DU4" s="74"/>
      <c r="DV4" s="74"/>
      <c r="DW4" s="74"/>
      <c r="DX4" s="74"/>
      <c r="DY4" s="74"/>
      <c r="DZ4" s="74"/>
      <c r="EA4" s="74"/>
      <c r="EB4" s="74"/>
      <c r="EC4" s="3"/>
    </row>
    <row r="5" spans="1:133" s="1" customFormat="1">
      <c r="A5" s="468"/>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291"/>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74"/>
      <c r="DO5" s="74"/>
      <c r="DP5" s="74"/>
      <c r="DQ5" s="74"/>
      <c r="DR5" s="74"/>
      <c r="DS5" s="74"/>
      <c r="DT5" s="74"/>
      <c r="DU5" s="74"/>
      <c r="DV5" s="74"/>
      <c r="DW5" s="74"/>
      <c r="DX5" s="74"/>
      <c r="DY5" s="74"/>
      <c r="DZ5" s="74"/>
      <c r="EA5" s="74"/>
      <c r="EB5" s="74"/>
      <c r="EC5" s="3"/>
    </row>
    <row r="6" spans="1:133" s="1" customFormat="1">
      <c r="A6" s="46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291"/>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74"/>
      <c r="DO6" s="74"/>
      <c r="DP6" s="74"/>
      <c r="DQ6" s="74"/>
      <c r="DR6" s="74"/>
      <c r="DS6" s="74"/>
      <c r="DT6" s="74"/>
      <c r="DU6" s="74"/>
      <c r="DV6" s="74"/>
      <c r="DW6" s="74"/>
      <c r="DX6" s="74"/>
      <c r="DY6" s="74"/>
      <c r="DZ6" s="74"/>
      <c r="EA6" s="74"/>
      <c r="EB6" s="74"/>
      <c r="EC6" s="3"/>
    </row>
    <row r="7" spans="1:133" s="1" customFormat="1">
      <c r="A7" s="468"/>
      <c r="B7" s="55" t="s">
        <v>47</v>
      </c>
      <c r="C7" s="49"/>
      <c r="D7" s="49"/>
      <c r="E7" s="49"/>
      <c r="F7" s="49"/>
      <c r="G7" s="49"/>
      <c r="H7" s="49"/>
      <c r="I7" s="51"/>
      <c r="J7" s="49"/>
      <c r="K7" s="49"/>
      <c r="L7" s="49"/>
      <c r="M7" s="49"/>
      <c r="N7" s="49"/>
      <c r="O7" s="49"/>
      <c r="P7" s="49"/>
      <c r="Q7" s="49"/>
      <c r="R7" s="49"/>
      <c r="S7" s="49"/>
      <c r="T7" s="49"/>
      <c r="U7" s="49"/>
      <c r="V7" s="49"/>
      <c r="W7" s="49"/>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217"/>
      <c r="BF7" s="224"/>
      <c r="BG7" s="291"/>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74"/>
      <c r="DO7" s="74"/>
      <c r="DP7" s="74"/>
      <c r="DQ7" s="74"/>
      <c r="DR7" s="74"/>
      <c r="DS7" s="74"/>
      <c r="DT7" s="74"/>
      <c r="DU7" s="74"/>
      <c r="DV7" s="74"/>
      <c r="DW7" s="74"/>
      <c r="DX7" s="74"/>
      <c r="DY7" s="74"/>
      <c r="DZ7" s="74"/>
      <c r="EA7" s="74"/>
      <c r="EB7" s="74"/>
      <c r="EC7" s="3"/>
    </row>
    <row r="8" spans="1:133" s="1" customFormat="1">
      <c r="A8" s="468"/>
      <c r="B8" s="129"/>
      <c r="C8" s="129"/>
      <c r="D8" s="66"/>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291"/>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74"/>
      <c r="DO8" s="74"/>
      <c r="DP8" s="74"/>
      <c r="DQ8" s="74"/>
      <c r="DR8" s="74"/>
      <c r="DS8" s="74"/>
      <c r="DT8" s="74"/>
      <c r="DU8" s="74"/>
      <c r="DV8" s="74"/>
      <c r="DW8" s="74"/>
      <c r="DX8" s="74"/>
      <c r="DY8" s="74"/>
      <c r="DZ8" s="74"/>
      <c r="EA8" s="74"/>
      <c r="EB8" s="74"/>
      <c r="EC8" s="3"/>
    </row>
    <row r="9" spans="1:133" s="1" customFormat="1" ht="12.75" customHeight="1">
      <c r="A9" s="468"/>
      <c r="B9" s="779" t="s">
        <v>36</v>
      </c>
      <c r="C9" s="779"/>
      <c r="D9" s="780" t="s">
        <v>153</v>
      </c>
      <c r="E9" s="780"/>
      <c r="F9" s="780"/>
      <c r="G9" s="780"/>
      <c r="H9" s="780"/>
      <c r="I9" s="780"/>
      <c r="J9" s="780"/>
      <c r="K9" s="780"/>
      <c r="L9" s="780"/>
      <c r="M9" s="780"/>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c r="AR9" s="129"/>
      <c r="AS9" s="129"/>
      <c r="AT9" s="129"/>
      <c r="AU9" s="129"/>
      <c r="AV9" s="129"/>
      <c r="AW9" s="129"/>
      <c r="AX9" s="129"/>
      <c r="AY9" s="129"/>
      <c r="AZ9" s="87" t="s">
        <v>154</v>
      </c>
      <c r="BA9" s="129"/>
      <c r="BB9" s="182">
        <v>1</v>
      </c>
      <c r="BC9" s="129"/>
      <c r="BD9" s="129"/>
      <c r="BE9" s="129"/>
      <c r="BF9" s="129"/>
      <c r="BG9" s="291"/>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74"/>
      <c r="DO9" s="74"/>
      <c r="DP9" s="74"/>
      <c r="DQ9" s="74"/>
      <c r="DR9" s="74"/>
      <c r="DS9" s="74"/>
      <c r="DT9" s="74"/>
      <c r="DU9" s="74"/>
      <c r="DV9" s="74"/>
      <c r="DW9" s="74"/>
      <c r="DX9" s="74"/>
      <c r="DY9" s="74"/>
      <c r="DZ9" s="74"/>
      <c r="EA9" s="74"/>
      <c r="EB9" s="74"/>
      <c r="EC9" s="3"/>
    </row>
    <row r="10" spans="1:133" s="1" customFormat="1">
      <c r="A10" s="468"/>
      <c r="B10" s="129"/>
      <c r="C10" s="129"/>
      <c r="D10" s="113">
        <v>1</v>
      </c>
      <c r="E10" s="66"/>
      <c r="F10" s="781" t="s">
        <v>270</v>
      </c>
      <c r="G10" s="781"/>
      <c r="H10" s="781"/>
      <c r="I10" s="781"/>
      <c r="J10" s="781"/>
      <c r="K10" s="781"/>
      <c r="L10" s="781"/>
      <c r="M10" s="781"/>
      <c r="N10" s="781"/>
      <c r="O10" s="781"/>
      <c r="P10" s="781"/>
      <c r="Q10" s="781"/>
      <c r="R10" s="781"/>
      <c r="S10" s="781"/>
      <c r="T10" s="781"/>
      <c r="U10" s="781"/>
      <c r="V10" s="781"/>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291"/>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74"/>
      <c r="DO10" s="74"/>
      <c r="DP10" s="74"/>
      <c r="DQ10" s="74"/>
      <c r="DR10" s="74"/>
      <c r="DS10" s="74"/>
      <c r="DT10" s="74"/>
      <c r="DU10" s="74"/>
      <c r="DV10" s="74"/>
      <c r="DW10" s="74"/>
      <c r="DX10" s="74"/>
      <c r="DY10" s="74"/>
      <c r="DZ10" s="74"/>
      <c r="EA10" s="74"/>
      <c r="EB10" s="74"/>
      <c r="EC10" s="3"/>
    </row>
    <row r="11" spans="1:133" s="1" customFormat="1">
      <c r="A11" s="468"/>
      <c r="B11" s="129"/>
      <c r="C11" s="129"/>
      <c r="D11" s="66">
        <v>2</v>
      </c>
      <c r="E11" s="66"/>
      <c r="F11" s="782" t="s">
        <v>75</v>
      </c>
      <c r="G11" s="782"/>
      <c r="H11" s="782"/>
      <c r="I11" s="782"/>
      <c r="J11" s="782"/>
      <c r="K11" s="782"/>
      <c r="L11" s="782"/>
      <c r="M11" s="782"/>
      <c r="N11" s="782"/>
      <c r="O11" s="782"/>
      <c r="P11" s="782"/>
      <c r="Q11" s="782"/>
      <c r="R11" s="782"/>
      <c r="S11" s="782"/>
      <c r="T11" s="782"/>
      <c r="U11" s="782"/>
      <c r="V11" s="782"/>
      <c r="W11" s="129"/>
      <c r="X11" s="129"/>
      <c r="Y11" s="129"/>
      <c r="Z11" s="129"/>
      <c r="AA11" s="129"/>
      <c r="AB11" s="129"/>
      <c r="AC11" s="129"/>
      <c r="AD11" s="129"/>
      <c r="AE11" s="129"/>
      <c r="AF11" s="129"/>
      <c r="AG11" s="129"/>
      <c r="AH11" s="129"/>
      <c r="AI11" s="129"/>
      <c r="AJ11" s="129"/>
      <c r="AK11" s="129"/>
      <c r="AL11" s="129"/>
      <c r="AM11" s="129"/>
      <c r="AN11" s="784" t="str">
        <f>IF(Introduction!BB9="","",IF(OR(Introduction!BB9&gt;0,Introduction!BB9&lt;6),VLOOKUP(Introduction!BB9,Introduction!D10:V14,3,TRUE),""))</f>
        <v>Full Systems Audit</v>
      </c>
      <c r="AO11" s="784"/>
      <c r="AP11" s="784"/>
      <c r="AQ11" s="784"/>
      <c r="AR11" s="784"/>
      <c r="AS11" s="784"/>
      <c r="AT11" s="784"/>
      <c r="AU11" s="784"/>
      <c r="AV11" s="784"/>
      <c r="AW11" s="784"/>
      <c r="AX11" s="784"/>
      <c r="AY11" s="784"/>
      <c r="AZ11" s="784"/>
      <c r="BA11" s="784"/>
      <c r="BB11" s="784"/>
      <c r="BC11" s="784"/>
      <c r="BD11" s="129"/>
      <c r="BE11" s="129"/>
      <c r="BF11" s="129"/>
      <c r="BG11" s="291"/>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74"/>
      <c r="DO11" s="74"/>
      <c r="DP11" s="74"/>
      <c r="DQ11" s="74"/>
      <c r="DR11" s="74"/>
      <c r="DS11" s="74"/>
      <c r="DT11" s="74"/>
      <c r="DU11" s="74"/>
      <c r="DV11" s="74"/>
      <c r="DW11" s="74"/>
      <c r="DX11" s="74"/>
      <c r="DY11" s="74"/>
      <c r="DZ11" s="74"/>
      <c r="EA11" s="74"/>
      <c r="EB11" s="74"/>
      <c r="EC11" s="3"/>
    </row>
    <row r="12" spans="1:133" s="1" customFormat="1">
      <c r="A12" s="468"/>
      <c r="B12" s="129"/>
      <c r="C12" s="129"/>
      <c r="D12" s="66">
        <v>3</v>
      </c>
      <c r="E12" s="66"/>
      <c r="F12" s="782" t="s">
        <v>14</v>
      </c>
      <c r="G12" s="782"/>
      <c r="H12" s="782"/>
      <c r="I12" s="782"/>
      <c r="J12" s="782"/>
      <c r="K12" s="782"/>
      <c r="L12" s="782"/>
      <c r="M12" s="782"/>
      <c r="N12" s="782"/>
      <c r="O12" s="782"/>
      <c r="P12" s="782"/>
      <c r="Q12" s="782"/>
      <c r="R12" s="782"/>
      <c r="S12" s="782"/>
      <c r="T12" s="782"/>
      <c r="U12" s="782"/>
      <c r="V12" s="782"/>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291"/>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74"/>
      <c r="DO12" s="74"/>
      <c r="DP12" s="74"/>
      <c r="DQ12" s="74"/>
      <c r="DR12" s="74"/>
      <c r="DS12" s="74"/>
      <c r="DT12" s="74"/>
      <c r="DU12" s="74"/>
      <c r="DV12" s="74"/>
      <c r="DW12" s="74"/>
      <c r="DX12" s="74"/>
      <c r="DY12" s="74"/>
      <c r="DZ12" s="74"/>
      <c r="EA12" s="74"/>
      <c r="EB12" s="74"/>
      <c r="EC12" s="3"/>
    </row>
    <row r="13" spans="1:133" s="1" customFormat="1">
      <c r="A13" s="468"/>
      <c r="B13" s="129"/>
      <c r="C13" s="129"/>
      <c r="D13" s="66">
        <v>4</v>
      </c>
      <c r="E13" s="66"/>
      <c r="F13" s="782" t="s">
        <v>363</v>
      </c>
      <c r="G13" s="782"/>
      <c r="H13" s="782"/>
      <c r="I13" s="782"/>
      <c r="J13" s="782"/>
      <c r="K13" s="782"/>
      <c r="L13" s="782"/>
      <c r="M13" s="782"/>
      <c r="N13" s="782"/>
      <c r="O13" s="782"/>
      <c r="P13" s="782"/>
      <c r="Q13" s="782"/>
      <c r="R13" s="782"/>
      <c r="S13" s="782"/>
      <c r="T13" s="782"/>
      <c r="U13" s="782"/>
      <c r="V13" s="782"/>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291"/>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74"/>
      <c r="DO13" s="74"/>
      <c r="DP13" s="74"/>
      <c r="DQ13" s="74"/>
      <c r="DR13" s="74"/>
      <c r="DS13" s="74"/>
      <c r="DT13" s="74"/>
      <c r="DU13" s="74"/>
      <c r="DV13" s="74"/>
      <c r="DW13" s="74"/>
      <c r="DX13" s="74"/>
      <c r="DY13" s="74"/>
      <c r="DZ13" s="74"/>
      <c r="EA13" s="74"/>
      <c r="EB13" s="74"/>
      <c r="EC13" s="3"/>
    </row>
    <row r="14" spans="1:133" s="1" customFormat="1">
      <c r="A14" s="468"/>
      <c r="B14" s="129"/>
      <c r="C14" s="129"/>
      <c r="D14" s="66">
        <v>5</v>
      </c>
      <c r="E14" s="66"/>
      <c r="F14" s="782" t="s">
        <v>46</v>
      </c>
      <c r="G14" s="782"/>
      <c r="H14" s="782"/>
      <c r="I14" s="782"/>
      <c r="J14" s="782"/>
      <c r="K14" s="782"/>
      <c r="L14" s="782"/>
      <c r="M14" s="782"/>
      <c r="N14" s="782"/>
      <c r="O14" s="782"/>
      <c r="P14" s="782"/>
      <c r="Q14" s="782"/>
      <c r="R14" s="782"/>
      <c r="S14" s="782"/>
      <c r="T14" s="782"/>
      <c r="U14" s="782"/>
      <c r="V14" s="782"/>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291"/>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74"/>
      <c r="DO14" s="74"/>
      <c r="DP14" s="74"/>
      <c r="DQ14" s="74"/>
      <c r="DR14" s="74"/>
      <c r="DS14" s="74"/>
      <c r="DT14" s="74"/>
      <c r="DU14" s="74"/>
      <c r="DV14" s="74"/>
      <c r="DW14" s="74"/>
      <c r="DX14" s="74"/>
      <c r="DY14" s="74"/>
      <c r="DZ14" s="74"/>
      <c r="EA14" s="74"/>
      <c r="EB14" s="74"/>
      <c r="EC14" s="3"/>
    </row>
    <row r="15" spans="1:133" s="1" customFormat="1">
      <c r="A15" s="468"/>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291"/>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74"/>
      <c r="DO15" s="74"/>
      <c r="DP15" s="74"/>
      <c r="DQ15" s="74"/>
      <c r="DR15" s="74"/>
      <c r="DS15" s="74"/>
      <c r="DT15" s="74"/>
      <c r="DU15" s="74"/>
      <c r="DV15" s="74"/>
      <c r="DW15" s="74"/>
      <c r="DX15" s="74"/>
      <c r="DY15" s="74"/>
      <c r="DZ15" s="74"/>
      <c r="EA15" s="74"/>
      <c r="EB15" s="74"/>
      <c r="EC15" s="3"/>
    </row>
    <row r="16" spans="1:133" s="1" customFormat="1">
      <c r="A16" s="468"/>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291"/>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74"/>
      <c r="DO16" s="74"/>
      <c r="DP16" s="74"/>
      <c r="DQ16" s="74"/>
      <c r="DR16" s="74"/>
      <c r="DS16" s="74"/>
      <c r="DT16" s="74"/>
      <c r="DU16" s="74"/>
      <c r="DV16" s="74"/>
      <c r="DW16" s="74"/>
      <c r="DX16" s="74"/>
      <c r="DY16" s="74"/>
      <c r="DZ16" s="74"/>
      <c r="EA16" s="74"/>
      <c r="EB16" s="74"/>
      <c r="EC16" s="3"/>
    </row>
    <row r="17" spans="1:133" s="1" customFormat="1">
      <c r="A17" s="468"/>
      <c r="B17" s="55" t="s">
        <v>21</v>
      </c>
      <c r="C17" s="55"/>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180" t="s">
        <v>123</v>
      </c>
      <c r="BA17" s="49"/>
      <c r="BB17" s="785">
        <v>6.1</v>
      </c>
      <c r="BC17" s="785"/>
      <c r="BD17" s="785"/>
      <c r="BE17" s="217"/>
      <c r="BF17" s="224"/>
      <c r="BG17" s="291"/>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74"/>
      <c r="DO17" s="74"/>
      <c r="DP17" s="74"/>
      <c r="DQ17" s="74"/>
      <c r="DR17" s="74"/>
      <c r="DS17" s="74"/>
      <c r="DT17" s="74"/>
      <c r="DU17" s="74"/>
      <c r="DV17" s="74"/>
      <c r="DW17" s="74"/>
      <c r="DX17" s="74"/>
      <c r="DY17" s="74"/>
      <c r="DZ17" s="74"/>
      <c r="EA17" s="74"/>
      <c r="EB17" s="74"/>
      <c r="EC17" s="3"/>
    </row>
    <row r="18" spans="1:133" s="1" customFormat="1">
      <c r="A18" s="103"/>
      <c r="B18" s="53"/>
      <c r="C18" s="53"/>
      <c r="D18" s="53"/>
      <c r="E18" s="53"/>
      <c r="F18" s="53"/>
      <c r="G18" s="53"/>
      <c r="H18" s="53"/>
      <c r="I18" s="53"/>
      <c r="J18" s="53"/>
      <c r="K18" s="53"/>
      <c r="L18" s="53"/>
      <c r="M18" s="53"/>
      <c r="N18" s="53"/>
      <c r="O18" s="53"/>
      <c r="P18" s="53"/>
      <c r="Q18" s="53"/>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291"/>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74"/>
      <c r="DO18" s="74"/>
      <c r="DP18" s="74"/>
      <c r="DQ18" s="74"/>
      <c r="DR18" s="74"/>
      <c r="DS18" s="74"/>
      <c r="DT18" s="74"/>
      <c r="DU18" s="74"/>
      <c r="DV18" s="74"/>
      <c r="DW18" s="74"/>
      <c r="DX18" s="74"/>
      <c r="DY18" s="74"/>
      <c r="DZ18" s="74"/>
      <c r="EA18" s="74"/>
      <c r="EB18" s="74"/>
      <c r="EC18" s="3"/>
    </row>
    <row r="19" spans="1:133" s="1" customFormat="1">
      <c r="A19" s="103"/>
      <c r="B19" s="73" t="s">
        <v>22</v>
      </c>
      <c r="C19" s="73"/>
      <c r="D19" s="73"/>
      <c r="E19" s="73"/>
      <c r="F19" s="73" t="s">
        <v>23</v>
      </c>
      <c r="G19" s="73"/>
      <c r="H19" s="73"/>
      <c r="I19" s="73"/>
      <c r="J19" s="73"/>
      <c r="K19" s="73" t="s">
        <v>25</v>
      </c>
      <c r="L19" s="73"/>
      <c r="M19" s="73"/>
      <c r="N19" s="73"/>
      <c r="O19" s="73"/>
      <c r="P19" s="73"/>
      <c r="Q19" s="73"/>
      <c r="R19" s="73"/>
      <c r="S19" s="73"/>
      <c r="T19" s="73" t="s">
        <v>24</v>
      </c>
      <c r="U19" s="73"/>
      <c r="V19" s="53"/>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291"/>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74"/>
      <c r="DO19" s="74"/>
      <c r="DP19" s="74"/>
      <c r="DQ19" s="74"/>
      <c r="DR19" s="74"/>
      <c r="DS19" s="74"/>
      <c r="DT19" s="74"/>
      <c r="DU19" s="74"/>
      <c r="DV19" s="74"/>
      <c r="DW19" s="74"/>
      <c r="DX19" s="74"/>
      <c r="DY19" s="74"/>
      <c r="DZ19" s="74"/>
      <c r="EA19" s="74"/>
      <c r="EB19" s="74"/>
      <c r="EC19" s="3"/>
    </row>
    <row r="20" spans="1:133" s="1" customFormat="1">
      <c r="A20" s="103"/>
      <c r="B20" s="793">
        <v>6.1</v>
      </c>
      <c r="C20" s="793"/>
      <c r="D20" s="672"/>
      <c r="E20" s="672"/>
      <c r="F20" s="794">
        <v>45692</v>
      </c>
      <c r="G20" s="794"/>
      <c r="H20" s="794"/>
      <c r="I20" s="794"/>
      <c r="J20" s="794"/>
      <c r="K20" s="545"/>
      <c r="L20" s="795" t="s">
        <v>838</v>
      </c>
      <c r="M20" s="795"/>
      <c r="N20" s="795"/>
      <c r="O20" s="795"/>
      <c r="P20" s="795"/>
      <c r="Q20" s="795"/>
      <c r="R20" s="795"/>
      <c r="S20" s="673"/>
      <c r="T20" s="796" t="s">
        <v>840</v>
      </c>
      <c r="U20" s="797"/>
      <c r="V20" s="797"/>
      <c r="W20" s="797"/>
      <c r="X20" s="797"/>
      <c r="Y20" s="797"/>
      <c r="Z20" s="797"/>
      <c r="AA20" s="797"/>
      <c r="AB20" s="797"/>
      <c r="AC20" s="797"/>
      <c r="AD20" s="797"/>
      <c r="AE20" s="797"/>
      <c r="AF20" s="797"/>
      <c r="AG20" s="797"/>
      <c r="AH20" s="797"/>
      <c r="AI20" s="797"/>
      <c r="AJ20" s="797"/>
      <c r="AK20" s="797"/>
      <c r="AL20" s="797"/>
      <c r="AM20" s="797"/>
      <c r="AN20" s="797"/>
      <c r="AO20" s="797"/>
      <c r="AP20" s="797"/>
      <c r="AQ20" s="797"/>
      <c r="AR20" s="797"/>
      <c r="AS20" s="797"/>
      <c r="AT20" s="797"/>
      <c r="AU20" s="797"/>
      <c r="AV20" s="797"/>
      <c r="AW20" s="797"/>
      <c r="AX20" s="797"/>
      <c r="AY20" s="797"/>
      <c r="AZ20" s="797"/>
      <c r="BA20" s="797"/>
      <c r="BB20" s="797"/>
      <c r="BC20" s="797"/>
      <c r="BD20" s="797"/>
      <c r="BE20" s="797"/>
      <c r="BF20" s="129"/>
      <c r="BG20" s="291"/>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74"/>
      <c r="DO20" s="74"/>
      <c r="DP20" s="74"/>
      <c r="DQ20" s="74"/>
      <c r="DR20" s="74"/>
      <c r="DS20" s="74"/>
      <c r="DT20" s="74"/>
      <c r="DU20" s="74"/>
      <c r="DV20" s="74"/>
      <c r="DW20" s="74"/>
      <c r="DX20" s="74"/>
      <c r="DY20" s="74"/>
      <c r="DZ20" s="74"/>
      <c r="EA20" s="74"/>
      <c r="EB20" s="74"/>
      <c r="EC20" s="3"/>
    </row>
    <row r="21" spans="1:133" s="1" customFormat="1">
      <c r="A21" s="103"/>
      <c r="B21" s="798"/>
      <c r="C21" s="798"/>
      <c r="D21" s="674"/>
      <c r="E21" s="674"/>
      <c r="F21" s="799"/>
      <c r="G21" s="799"/>
      <c r="H21" s="799"/>
      <c r="I21" s="799"/>
      <c r="J21" s="799"/>
      <c r="K21" s="673"/>
      <c r="L21" s="795" t="s">
        <v>839</v>
      </c>
      <c r="M21" s="795"/>
      <c r="N21" s="795"/>
      <c r="O21" s="795"/>
      <c r="P21" s="795"/>
      <c r="Q21" s="795"/>
      <c r="R21" s="795"/>
      <c r="S21" s="673"/>
      <c r="T21" s="796" t="s">
        <v>841</v>
      </c>
      <c r="U21" s="797"/>
      <c r="V21" s="797"/>
      <c r="W21" s="797"/>
      <c r="X21" s="797"/>
      <c r="Y21" s="797"/>
      <c r="Z21" s="797"/>
      <c r="AA21" s="797"/>
      <c r="AB21" s="797"/>
      <c r="AC21" s="797"/>
      <c r="AD21" s="797"/>
      <c r="AE21" s="797"/>
      <c r="AF21" s="797"/>
      <c r="AG21" s="797"/>
      <c r="AH21" s="797"/>
      <c r="AI21" s="797"/>
      <c r="AJ21" s="797"/>
      <c r="AK21" s="797"/>
      <c r="AL21" s="797"/>
      <c r="AM21" s="797"/>
      <c r="AN21" s="797"/>
      <c r="AO21" s="797"/>
      <c r="AP21" s="797"/>
      <c r="AQ21" s="797"/>
      <c r="AR21" s="797"/>
      <c r="AS21" s="797"/>
      <c r="AT21" s="797"/>
      <c r="AU21" s="797"/>
      <c r="AV21" s="797"/>
      <c r="AW21" s="797"/>
      <c r="AX21" s="797"/>
      <c r="AY21" s="797"/>
      <c r="AZ21" s="797"/>
      <c r="BA21" s="797"/>
      <c r="BB21" s="797"/>
      <c r="BC21" s="797"/>
      <c r="BD21" s="797"/>
      <c r="BE21" s="797"/>
      <c r="BF21" s="129"/>
      <c r="BG21" s="291"/>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74"/>
      <c r="DO21" s="74"/>
      <c r="DP21" s="74"/>
      <c r="DQ21" s="74"/>
      <c r="DR21" s="74"/>
      <c r="DS21" s="74"/>
      <c r="DT21" s="74"/>
      <c r="DU21" s="74"/>
      <c r="DV21" s="74"/>
      <c r="DW21" s="74"/>
      <c r="DX21" s="74"/>
      <c r="DY21" s="74"/>
      <c r="DZ21" s="74"/>
      <c r="EA21" s="74"/>
      <c r="EB21" s="74"/>
      <c r="EC21" s="3"/>
    </row>
    <row r="22" spans="1:133" s="1" customFormat="1">
      <c r="A22" s="103"/>
      <c r="B22" s="798"/>
      <c r="C22" s="798"/>
      <c r="D22" s="674"/>
      <c r="E22" s="674"/>
      <c r="F22" s="799"/>
      <c r="G22" s="799"/>
      <c r="H22" s="799"/>
      <c r="I22" s="799"/>
      <c r="J22" s="799"/>
      <c r="K22" s="673"/>
      <c r="L22" s="800"/>
      <c r="M22" s="800"/>
      <c r="N22" s="800"/>
      <c r="O22" s="800"/>
      <c r="P22" s="800"/>
      <c r="Q22" s="800"/>
      <c r="R22" s="800"/>
      <c r="S22" s="673"/>
      <c r="T22" s="796" t="s">
        <v>843</v>
      </c>
      <c r="U22" s="797"/>
      <c r="V22" s="797"/>
      <c r="W22" s="797"/>
      <c r="X22" s="797"/>
      <c r="Y22" s="797"/>
      <c r="Z22" s="797"/>
      <c r="AA22" s="797"/>
      <c r="AB22" s="797"/>
      <c r="AC22" s="797"/>
      <c r="AD22" s="797"/>
      <c r="AE22" s="797"/>
      <c r="AF22" s="797"/>
      <c r="AG22" s="797"/>
      <c r="AH22" s="797"/>
      <c r="AI22" s="797"/>
      <c r="AJ22" s="797"/>
      <c r="AK22" s="797"/>
      <c r="AL22" s="797"/>
      <c r="AM22" s="797"/>
      <c r="AN22" s="797"/>
      <c r="AO22" s="797"/>
      <c r="AP22" s="797"/>
      <c r="AQ22" s="797"/>
      <c r="AR22" s="797"/>
      <c r="AS22" s="797"/>
      <c r="AT22" s="797"/>
      <c r="AU22" s="797"/>
      <c r="AV22" s="797"/>
      <c r="AW22" s="797"/>
      <c r="AX22" s="797"/>
      <c r="AY22" s="797"/>
      <c r="AZ22" s="797"/>
      <c r="BA22" s="797"/>
      <c r="BB22" s="797"/>
      <c r="BC22" s="797"/>
      <c r="BD22" s="797"/>
      <c r="BE22" s="797"/>
      <c r="BF22" s="129"/>
      <c r="BG22" s="291"/>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74"/>
      <c r="DO22" s="74"/>
      <c r="DP22" s="74"/>
      <c r="DQ22" s="74"/>
      <c r="DR22" s="74"/>
      <c r="DS22" s="74"/>
      <c r="DT22" s="74"/>
      <c r="DU22" s="74"/>
      <c r="DV22" s="74"/>
      <c r="DW22" s="74"/>
      <c r="DX22" s="74"/>
      <c r="DY22" s="74"/>
      <c r="DZ22" s="74"/>
      <c r="EA22" s="74"/>
      <c r="EB22" s="74"/>
      <c r="EC22" s="3"/>
    </row>
    <row r="23" spans="1:133" s="1" customFormat="1">
      <c r="A23" s="103"/>
      <c r="B23" s="798"/>
      <c r="C23" s="798"/>
      <c r="D23" s="674"/>
      <c r="E23" s="674"/>
      <c r="F23" s="799"/>
      <c r="G23" s="799"/>
      <c r="H23" s="799"/>
      <c r="I23" s="799"/>
      <c r="J23" s="799"/>
      <c r="K23" s="673"/>
      <c r="L23" s="800"/>
      <c r="M23" s="800"/>
      <c r="N23" s="800"/>
      <c r="O23" s="800"/>
      <c r="P23" s="800"/>
      <c r="Q23" s="800"/>
      <c r="R23" s="800"/>
      <c r="S23" s="673"/>
      <c r="T23" s="796" t="s">
        <v>844</v>
      </c>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797"/>
      <c r="AW23" s="797"/>
      <c r="AX23" s="797"/>
      <c r="AY23" s="797"/>
      <c r="AZ23" s="797"/>
      <c r="BA23" s="797"/>
      <c r="BB23" s="797"/>
      <c r="BC23" s="797"/>
      <c r="BD23" s="797"/>
      <c r="BE23" s="797"/>
      <c r="BF23" s="129"/>
      <c r="BG23" s="291"/>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74"/>
      <c r="DO23" s="74"/>
      <c r="DP23" s="74"/>
      <c r="DQ23" s="74"/>
      <c r="DR23" s="74"/>
      <c r="DS23" s="74"/>
      <c r="DT23" s="74"/>
      <c r="DU23" s="74"/>
      <c r="DV23" s="74"/>
      <c r="DW23" s="74"/>
      <c r="DX23" s="74"/>
      <c r="DY23" s="74"/>
      <c r="DZ23" s="74"/>
      <c r="EA23" s="74"/>
      <c r="EB23" s="74"/>
      <c r="EC23" s="3"/>
    </row>
    <row r="24" spans="1:133" s="1" customFormat="1">
      <c r="A24" s="103"/>
      <c r="B24" s="798"/>
      <c r="C24" s="798"/>
      <c r="D24" s="674"/>
      <c r="E24" s="674"/>
      <c r="F24" s="799"/>
      <c r="G24" s="799"/>
      <c r="H24" s="799"/>
      <c r="I24" s="799"/>
      <c r="J24" s="799"/>
      <c r="K24" s="673"/>
      <c r="L24" s="800"/>
      <c r="M24" s="800"/>
      <c r="N24" s="800"/>
      <c r="O24" s="800"/>
      <c r="P24" s="800"/>
      <c r="Q24" s="800"/>
      <c r="R24" s="800"/>
      <c r="S24" s="673"/>
      <c r="T24" s="796" t="s">
        <v>845</v>
      </c>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c r="AT24" s="797"/>
      <c r="AU24" s="797"/>
      <c r="AV24" s="797"/>
      <c r="AW24" s="797"/>
      <c r="AX24" s="797"/>
      <c r="AY24" s="797"/>
      <c r="AZ24" s="797"/>
      <c r="BA24" s="797"/>
      <c r="BB24" s="797"/>
      <c r="BC24" s="797"/>
      <c r="BD24" s="797"/>
      <c r="BE24" s="797"/>
      <c r="BF24" s="129"/>
      <c r="BG24" s="291"/>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74"/>
      <c r="DO24" s="74"/>
      <c r="DP24" s="74"/>
      <c r="DQ24" s="74"/>
      <c r="DR24" s="74"/>
      <c r="DS24" s="74"/>
      <c r="DT24" s="74"/>
      <c r="DU24" s="74"/>
      <c r="DV24" s="74"/>
      <c r="DW24" s="74"/>
      <c r="DX24" s="74"/>
      <c r="DY24" s="74"/>
      <c r="DZ24" s="74"/>
      <c r="EA24" s="74"/>
      <c r="EB24" s="74"/>
      <c r="EC24" s="3"/>
    </row>
    <row r="25" spans="1:133" s="1" customFormat="1">
      <c r="A25" s="103"/>
      <c r="B25" s="756"/>
      <c r="C25" s="756"/>
      <c r="D25" s="674"/>
      <c r="E25" s="674"/>
      <c r="F25" s="757"/>
      <c r="G25" s="757"/>
      <c r="H25" s="757"/>
      <c r="I25" s="757"/>
      <c r="J25" s="757"/>
      <c r="K25" s="673"/>
      <c r="L25" s="758"/>
      <c r="M25" s="758"/>
      <c r="N25" s="758"/>
      <c r="O25" s="758"/>
      <c r="P25" s="758"/>
      <c r="Q25" s="758"/>
      <c r="R25" s="758"/>
      <c r="S25" s="673"/>
      <c r="T25" s="796" t="s">
        <v>846</v>
      </c>
      <c r="U25" s="797"/>
      <c r="V25" s="797"/>
      <c r="W25" s="797"/>
      <c r="X25" s="797"/>
      <c r="Y25" s="797"/>
      <c r="Z25" s="797"/>
      <c r="AA25" s="797"/>
      <c r="AB25" s="797"/>
      <c r="AC25" s="797"/>
      <c r="AD25" s="797"/>
      <c r="AE25" s="797"/>
      <c r="AF25" s="797"/>
      <c r="AG25" s="797"/>
      <c r="AH25" s="797"/>
      <c r="AI25" s="797"/>
      <c r="AJ25" s="797"/>
      <c r="AK25" s="797"/>
      <c r="AL25" s="797"/>
      <c r="AM25" s="797"/>
      <c r="AN25" s="797"/>
      <c r="AO25" s="797"/>
      <c r="AP25" s="797"/>
      <c r="AQ25" s="797"/>
      <c r="AR25" s="797"/>
      <c r="AS25" s="797"/>
      <c r="AT25" s="797"/>
      <c r="AU25" s="797"/>
      <c r="AV25" s="797"/>
      <c r="AW25" s="797"/>
      <c r="AX25" s="797"/>
      <c r="AY25" s="797"/>
      <c r="AZ25" s="797"/>
      <c r="BA25" s="797"/>
      <c r="BB25" s="797"/>
      <c r="BC25" s="797"/>
      <c r="BD25" s="797"/>
      <c r="BE25" s="797"/>
      <c r="BF25" s="129"/>
      <c r="BG25" s="291"/>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74"/>
      <c r="DO25" s="74"/>
      <c r="DP25" s="74"/>
      <c r="DQ25" s="74"/>
      <c r="DR25" s="74"/>
      <c r="DS25" s="74"/>
      <c r="DT25" s="74"/>
      <c r="DU25" s="74"/>
      <c r="DV25" s="74"/>
      <c r="DW25" s="74"/>
      <c r="DX25" s="74"/>
      <c r="DY25" s="74"/>
      <c r="DZ25" s="74"/>
      <c r="EA25" s="74"/>
      <c r="EB25" s="74"/>
      <c r="EC25" s="3"/>
    </row>
    <row r="26" spans="1:133" s="1" customFormat="1">
      <c r="A26" s="103"/>
      <c r="B26" s="766">
        <v>6</v>
      </c>
      <c r="C26" s="766"/>
      <c r="D26" s="764"/>
      <c r="E26" s="764"/>
      <c r="F26" s="767">
        <v>44950</v>
      </c>
      <c r="G26" s="767"/>
      <c r="H26" s="767"/>
      <c r="I26" s="767"/>
      <c r="J26" s="767"/>
      <c r="K26" s="765"/>
      <c r="L26" s="768" t="s">
        <v>541</v>
      </c>
      <c r="M26" s="768"/>
      <c r="N26" s="768"/>
      <c r="O26" s="768"/>
      <c r="P26" s="768"/>
      <c r="Q26" s="768"/>
      <c r="R26" s="768"/>
      <c r="S26" s="765"/>
      <c r="T26" s="769" t="s">
        <v>542</v>
      </c>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0"/>
      <c r="AR26" s="770"/>
      <c r="AS26" s="770"/>
      <c r="AT26" s="770"/>
      <c r="AU26" s="770"/>
      <c r="AV26" s="770"/>
      <c r="AW26" s="770"/>
      <c r="AX26" s="770"/>
      <c r="AY26" s="770"/>
      <c r="AZ26" s="770"/>
      <c r="BA26" s="770"/>
      <c r="BB26" s="770"/>
      <c r="BC26" s="770"/>
      <c r="BD26" s="770"/>
      <c r="BE26" s="770"/>
      <c r="BF26" s="129"/>
      <c r="BG26" s="291"/>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74"/>
      <c r="DO26" s="74"/>
      <c r="DP26" s="74"/>
      <c r="DQ26" s="74"/>
      <c r="DR26" s="74"/>
      <c r="DS26" s="74"/>
      <c r="DT26" s="74"/>
      <c r="DU26" s="74"/>
      <c r="DV26" s="74"/>
      <c r="DW26" s="74"/>
      <c r="DX26" s="74"/>
      <c r="DY26" s="74"/>
      <c r="DZ26" s="74"/>
      <c r="EA26" s="74"/>
      <c r="EB26" s="74"/>
      <c r="EC26" s="3"/>
    </row>
    <row r="27" spans="1:133" s="1" customFormat="1" ht="12.75" customHeight="1">
      <c r="A27" s="103"/>
      <c r="B27" s="766"/>
      <c r="C27" s="766"/>
      <c r="D27" s="764"/>
      <c r="E27" s="764"/>
      <c r="F27" s="767"/>
      <c r="G27" s="767"/>
      <c r="H27" s="767"/>
      <c r="I27" s="767"/>
      <c r="J27" s="767"/>
      <c r="K27" s="765"/>
      <c r="L27" s="768"/>
      <c r="M27" s="768"/>
      <c r="N27" s="768"/>
      <c r="O27" s="768"/>
      <c r="P27" s="768"/>
      <c r="Q27" s="768"/>
      <c r="R27" s="768"/>
      <c r="S27" s="765"/>
      <c r="T27" s="769" t="s">
        <v>543</v>
      </c>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c r="AZ27" s="770"/>
      <c r="BA27" s="770"/>
      <c r="BB27" s="770"/>
      <c r="BC27" s="770"/>
      <c r="BD27" s="770"/>
      <c r="BE27" s="770"/>
      <c r="BF27" s="129"/>
      <c r="BG27" s="291"/>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74"/>
      <c r="DO27" s="74"/>
      <c r="DP27" s="74"/>
      <c r="DQ27" s="74"/>
      <c r="DR27" s="74"/>
      <c r="DS27" s="74"/>
      <c r="DT27" s="74"/>
      <c r="DU27" s="74"/>
      <c r="DV27" s="74"/>
      <c r="DW27" s="74"/>
      <c r="DX27" s="74"/>
      <c r="DY27" s="74"/>
      <c r="DZ27" s="74"/>
      <c r="EA27" s="74"/>
      <c r="EB27" s="74"/>
      <c r="EC27" s="3"/>
    </row>
    <row r="28" spans="1:133" s="1" customFormat="1" ht="12.75" customHeight="1">
      <c r="A28" s="103"/>
      <c r="B28" s="766"/>
      <c r="C28" s="766"/>
      <c r="D28" s="764"/>
      <c r="E28" s="764"/>
      <c r="F28" s="767"/>
      <c r="G28" s="767"/>
      <c r="H28" s="767"/>
      <c r="I28" s="767"/>
      <c r="J28" s="767"/>
      <c r="K28" s="765"/>
      <c r="L28" s="768"/>
      <c r="M28" s="768"/>
      <c r="N28" s="768"/>
      <c r="O28" s="768"/>
      <c r="P28" s="768"/>
      <c r="Q28" s="768"/>
      <c r="R28" s="768"/>
      <c r="S28" s="765"/>
      <c r="T28" s="769" t="s">
        <v>551</v>
      </c>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0"/>
      <c r="AT28" s="770"/>
      <c r="AU28" s="770"/>
      <c r="AV28" s="770"/>
      <c r="AW28" s="770"/>
      <c r="AX28" s="770"/>
      <c r="AY28" s="770"/>
      <c r="AZ28" s="770"/>
      <c r="BA28" s="770"/>
      <c r="BB28" s="770"/>
      <c r="BC28" s="770"/>
      <c r="BD28" s="770"/>
      <c r="BE28" s="770"/>
      <c r="BF28" s="129"/>
      <c r="BG28" s="291"/>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74"/>
      <c r="DO28" s="74"/>
      <c r="DP28" s="74"/>
      <c r="DQ28" s="74"/>
      <c r="DR28" s="74"/>
      <c r="DS28" s="74"/>
      <c r="DT28" s="74"/>
      <c r="DU28" s="74"/>
      <c r="DV28" s="74"/>
      <c r="DW28" s="74"/>
      <c r="DX28" s="74"/>
      <c r="DY28" s="74"/>
      <c r="DZ28" s="74"/>
      <c r="EA28" s="74"/>
      <c r="EB28" s="74"/>
      <c r="EC28" s="3"/>
    </row>
    <row r="29" spans="1:133" s="1" customFormat="1" ht="12.75" customHeight="1">
      <c r="A29" s="103"/>
      <c r="B29" s="766"/>
      <c r="C29" s="766"/>
      <c r="D29" s="764"/>
      <c r="E29" s="764"/>
      <c r="F29" s="767"/>
      <c r="G29" s="767"/>
      <c r="H29" s="767"/>
      <c r="I29" s="767"/>
      <c r="J29" s="767"/>
      <c r="K29" s="765"/>
      <c r="L29" s="768"/>
      <c r="M29" s="768"/>
      <c r="N29" s="768"/>
      <c r="O29" s="768"/>
      <c r="P29" s="768"/>
      <c r="Q29" s="768"/>
      <c r="R29" s="768"/>
      <c r="S29" s="765"/>
      <c r="T29" s="769" t="s">
        <v>544</v>
      </c>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129"/>
      <c r="BG29" s="291"/>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74"/>
      <c r="DO29" s="74"/>
      <c r="DP29" s="74"/>
      <c r="DQ29" s="74"/>
      <c r="DR29" s="74"/>
      <c r="DS29" s="74"/>
      <c r="DT29" s="74"/>
      <c r="DU29" s="74"/>
      <c r="DV29" s="74"/>
      <c r="DW29" s="74"/>
      <c r="DX29" s="74"/>
      <c r="DY29" s="74"/>
      <c r="DZ29" s="74"/>
      <c r="EA29" s="74"/>
      <c r="EB29" s="74"/>
      <c r="EC29" s="3"/>
    </row>
    <row r="30" spans="1:133" s="1" customFormat="1" ht="12.75" customHeight="1">
      <c r="A30" s="103"/>
      <c r="B30" s="766"/>
      <c r="C30" s="766"/>
      <c r="D30" s="764"/>
      <c r="E30" s="764"/>
      <c r="F30" s="767"/>
      <c r="G30" s="767"/>
      <c r="H30" s="767"/>
      <c r="I30" s="767"/>
      <c r="J30" s="767"/>
      <c r="K30" s="765"/>
      <c r="L30" s="768"/>
      <c r="M30" s="768"/>
      <c r="N30" s="768"/>
      <c r="O30" s="768"/>
      <c r="P30" s="768"/>
      <c r="Q30" s="768"/>
      <c r="R30" s="768"/>
      <c r="S30" s="765"/>
      <c r="T30" s="769" t="s">
        <v>545</v>
      </c>
      <c r="U30" s="770"/>
      <c r="V30" s="770"/>
      <c r="W30" s="770"/>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0"/>
      <c r="AY30" s="770"/>
      <c r="AZ30" s="770"/>
      <c r="BA30" s="770"/>
      <c r="BB30" s="770"/>
      <c r="BC30" s="770"/>
      <c r="BD30" s="770"/>
      <c r="BE30" s="770"/>
      <c r="BF30" s="129"/>
      <c r="BG30" s="291"/>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74"/>
      <c r="DO30" s="74"/>
      <c r="DP30" s="74"/>
      <c r="DQ30" s="74"/>
      <c r="DR30" s="74"/>
      <c r="DS30" s="74"/>
      <c r="DT30" s="74"/>
      <c r="DU30" s="74"/>
      <c r="DV30" s="74"/>
      <c r="DW30" s="74"/>
      <c r="DX30" s="74"/>
      <c r="DY30" s="74"/>
      <c r="DZ30" s="74"/>
      <c r="EA30" s="74"/>
      <c r="EB30" s="74"/>
      <c r="EC30" s="3"/>
    </row>
    <row r="31" spans="1:133" s="1" customFormat="1" ht="12.75" customHeight="1">
      <c r="A31" s="103"/>
      <c r="B31" s="766"/>
      <c r="C31" s="766"/>
      <c r="D31" s="764"/>
      <c r="E31" s="764"/>
      <c r="F31" s="767"/>
      <c r="G31" s="767"/>
      <c r="H31" s="767"/>
      <c r="I31" s="767"/>
      <c r="J31" s="767"/>
      <c r="K31" s="765"/>
      <c r="L31" s="768"/>
      <c r="M31" s="768"/>
      <c r="N31" s="768"/>
      <c r="O31" s="768"/>
      <c r="P31" s="768"/>
      <c r="Q31" s="768"/>
      <c r="R31" s="768"/>
      <c r="S31" s="765"/>
      <c r="T31" s="769" t="s">
        <v>546</v>
      </c>
      <c r="U31" s="770"/>
      <c r="V31" s="770"/>
      <c r="W31" s="770"/>
      <c r="X31" s="770"/>
      <c r="Y31" s="770"/>
      <c r="Z31" s="770"/>
      <c r="AA31" s="770"/>
      <c r="AB31" s="770"/>
      <c r="AC31" s="770"/>
      <c r="AD31" s="770"/>
      <c r="AE31" s="770"/>
      <c r="AF31" s="770"/>
      <c r="AG31" s="770"/>
      <c r="AH31" s="770"/>
      <c r="AI31" s="770"/>
      <c r="AJ31" s="770"/>
      <c r="AK31" s="770"/>
      <c r="AL31" s="770"/>
      <c r="AM31" s="770"/>
      <c r="AN31" s="770"/>
      <c r="AO31" s="770"/>
      <c r="AP31" s="770"/>
      <c r="AQ31" s="770"/>
      <c r="AR31" s="770"/>
      <c r="AS31" s="770"/>
      <c r="AT31" s="770"/>
      <c r="AU31" s="770"/>
      <c r="AV31" s="770"/>
      <c r="AW31" s="770"/>
      <c r="AX31" s="770"/>
      <c r="AY31" s="770"/>
      <c r="AZ31" s="770"/>
      <c r="BA31" s="770"/>
      <c r="BB31" s="770"/>
      <c r="BC31" s="770"/>
      <c r="BD31" s="770"/>
      <c r="BE31" s="770"/>
      <c r="BF31" s="129"/>
      <c r="BG31" s="291"/>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74"/>
      <c r="DO31" s="74"/>
      <c r="DP31" s="74"/>
      <c r="DQ31" s="74"/>
      <c r="DR31" s="74"/>
      <c r="DS31" s="74"/>
      <c r="DT31" s="74"/>
      <c r="DU31" s="74"/>
      <c r="DV31" s="74"/>
      <c r="DW31" s="74"/>
      <c r="DX31" s="74"/>
      <c r="DY31" s="74"/>
      <c r="DZ31" s="74"/>
      <c r="EA31" s="74"/>
      <c r="EB31" s="74"/>
      <c r="EC31" s="3"/>
    </row>
    <row r="32" spans="1:133" s="1" customFormat="1">
      <c r="A32" s="103"/>
      <c r="B32" s="766"/>
      <c r="C32" s="766"/>
      <c r="D32" s="764"/>
      <c r="E32" s="764"/>
      <c r="F32" s="767"/>
      <c r="G32" s="767"/>
      <c r="H32" s="767"/>
      <c r="I32" s="767"/>
      <c r="J32" s="767"/>
      <c r="K32" s="765"/>
      <c r="L32" s="768"/>
      <c r="M32" s="768"/>
      <c r="N32" s="768"/>
      <c r="O32" s="768"/>
      <c r="P32" s="768"/>
      <c r="Q32" s="768"/>
      <c r="R32" s="768"/>
      <c r="S32" s="765"/>
      <c r="T32" s="769" t="s">
        <v>547</v>
      </c>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129"/>
      <c r="BG32" s="291"/>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74"/>
      <c r="DO32" s="74"/>
      <c r="DP32" s="74"/>
      <c r="DQ32" s="74"/>
      <c r="DR32" s="74"/>
      <c r="DS32" s="74"/>
      <c r="DT32" s="74"/>
      <c r="DU32" s="74"/>
      <c r="DV32" s="74"/>
      <c r="DW32" s="74"/>
      <c r="DX32" s="74"/>
      <c r="DY32" s="74"/>
      <c r="DZ32" s="74"/>
      <c r="EA32" s="74"/>
      <c r="EB32" s="74"/>
      <c r="EC32" s="3"/>
    </row>
    <row r="33" spans="1:133" s="1" customFormat="1" ht="12.75" customHeight="1">
      <c r="A33" s="103"/>
      <c r="B33" s="766"/>
      <c r="C33" s="766"/>
      <c r="D33" s="764"/>
      <c r="E33" s="764"/>
      <c r="F33" s="767"/>
      <c r="G33" s="767"/>
      <c r="H33" s="767"/>
      <c r="I33" s="767"/>
      <c r="J33" s="767"/>
      <c r="K33" s="765"/>
      <c r="L33" s="768"/>
      <c r="M33" s="768"/>
      <c r="N33" s="768"/>
      <c r="O33" s="768"/>
      <c r="P33" s="768"/>
      <c r="Q33" s="768"/>
      <c r="R33" s="768"/>
      <c r="S33" s="765"/>
      <c r="T33" s="769" t="s">
        <v>549</v>
      </c>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c r="AZ33" s="770"/>
      <c r="BA33" s="770"/>
      <c r="BB33" s="770"/>
      <c r="BC33" s="770"/>
      <c r="BD33" s="770"/>
      <c r="BE33" s="770"/>
      <c r="BF33" s="129"/>
      <c r="BG33" s="291"/>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74"/>
      <c r="DO33" s="74"/>
      <c r="DP33" s="74"/>
      <c r="DQ33" s="74"/>
      <c r="DR33" s="74"/>
      <c r="DS33" s="74"/>
      <c r="DT33" s="74"/>
      <c r="DU33" s="74"/>
      <c r="DV33" s="74"/>
      <c r="DW33" s="74"/>
      <c r="DX33" s="74"/>
      <c r="DY33" s="74"/>
      <c r="DZ33" s="74"/>
      <c r="EA33" s="74"/>
      <c r="EB33" s="74"/>
      <c r="EC33" s="3"/>
    </row>
    <row r="34" spans="1:133" s="1" customFormat="1" ht="12.75" customHeight="1">
      <c r="A34" s="103"/>
      <c r="B34" s="766"/>
      <c r="C34" s="766"/>
      <c r="D34" s="764"/>
      <c r="E34" s="764"/>
      <c r="F34" s="767"/>
      <c r="G34" s="767"/>
      <c r="H34" s="767"/>
      <c r="I34" s="767"/>
      <c r="J34" s="767"/>
      <c r="K34" s="765"/>
      <c r="L34" s="768"/>
      <c r="M34" s="768"/>
      <c r="N34" s="768"/>
      <c r="O34" s="768"/>
      <c r="P34" s="768"/>
      <c r="Q34" s="768"/>
      <c r="R34" s="768"/>
      <c r="S34" s="765"/>
      <c r="T34" s="769" t="s">
        <v>550</v>
      </c>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0"/>
      <c r="BE34" s="770"/>
      <c r="BF34" s="129"/>
      <c r="BG34" s="291"/>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74"/>
      <c r="DO34" s="74"/>
      <c r="DP34" s="74"/>
      <c r="DQ34" s="74"/>
      <c r="DR34" s="74"/>
      <c r="DS34" s="74"/>
      <c r="DT34" s="74"/>
      <c r="DU34" s="74"/>
      <c r="DV34" s="74"/>
      <c r="DW34" s="74"/>
      <c r="DX34" s="74"/>
      <c r="DY34" s="74"/>
      <c r="DZ34" s="74"/>
      <c r="EA34" s="74"/>
      <c r="EB34" s="74"/>
      <c r="EC34" s="3"/>
    </row>
    <row r="35" spans="1:133" s="1" customFormat="1" ht="12.75" customHeight="1">
      <c r="A35" s="103"/>
      <c r="B35" s="766"/>
      <c r="C35" s="766"/>
      <c r="D35" s="764"/>
      <c r="E35" s="764"/>
      <c r="F35" s="767"/>
      <c r="G35" s="767"/>
      <c r="H35" s="767"/>
      <c r="I35" s="767"/>
      <c r="J35" s="767"/>
      <c r="K35" s="765"/>
      <c r="L35" s="768"/>
      <c r="M35" s="768"/>
      <c r="N35" s="768"/>
      <c r="O35" s="768"/>
      <c r="P35" s="768"/>
      <c r="Q35" s="768"/>
      <c r="R35" s="768"/>
      <c r="S35" s="765"/>
      <c r="T35" s="769" t="s">
        <v>548</v>
      </c>
      <c r="U35" s="770"/>
      <c r="V35" s="770"/>
      <c r="W35" s="770"/>
      <c r="X35" s="770"/>
      <c r="Y35" s="770"/>
      <c r="Z35" s="770"/>
      <c r="AA35" s="770"/>
      <c r="AB35" s="770"/>
      <c r="AC35" s="770"/>
      <c r="AD35" s="770"/>
      <c r="AE35" s="770"/>
      <c r="AF35" s="770"/>
      <c r="AG35" s="770"/>
      <c r="AH35" s="770"/>
      <c r="AI35" s="770"/>
      <c r="AJ35" s="770"/>
      <c r="AK35" s="770"/>
      <c r="AL35" s="770"/>
      <c r="AM35" s="770"/>
      <c r="AN35" s="770"/>
      <c r="AO35" s="770"/>
      <c r="AP35" s="770"/>
      <c r="AQ35" s="770"/>
      <c r="AR35" s="770"/>
      <c r="AS35" s="770"/>
      <c r="AT35" s="770"/>
      <c r="AU35" s="770"/>
      <c r="AV35" s="770"/>
      <c r="AW35" s="770"/>
      <c r="AX35" s="770"/>
      <c r="AY35" s="770"/>
      <c r="AZ35" s="770"/>
      <c r="BA35" s="770"/>
      <c r="BB35" s="770"/>
      <c r="BC35" s="770"/>
      <c r="BD35" s="770"/>
      <c r="BE35" s="770"/>
      <c r="BF35" s="129"/>
      <c r="BG35" s="291"/>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74"/>
      <c r="DO35" s="74"/>
      <c r="DP35" s="74"/>
      <c r="DQ35" s="74"/>
      <c r="DR35" s="74"/>
      <c r="DS35" s="74"/>
      <c r="DT35" s="74"/>
      <c r="DU35" s="74"/>
      <c r="DV35" s="74"/>
      <c r="DW35" s="74"/>
      <c r="DX35" s="74"/>
      <c r="DY35" s="74"/>
      <c r="DZ35" s="74"/>
      <c r="EA35" s="74"/>
      <c r="EB35" s="74"/>
      <c r="EC35" s="3"/>
    </row>
    <row r="36" spans="1:133" s="1" customFormat="1" ht="12.75" customHeight="1">
      <c r="A36" s="103"/>
      <c r="B36" s="771">
        <v>5.2</v>
      </c>
      <c r="C36" s="771"/>
      <c r="D36" s="321"/>
      <c r="E36" s="321"/>
      <c r="F36" s="772">
        <v>44804</v>
      </c>
      <c r="G36" s="772"/>
      <c r="H36" s="772"/>
      <c r="I36" s="772"/>
      <c r="J36" s="772"/>
      <c r="K36" s="322"/>
      <c r="L36" s="773" t="s">
        <v>472</v>
      </c>
      <c r="M36" s="773"/>
      <c r="N36" s="773"/>
      <c r="O36" s="773"/>
      <c r="P36" s="773"/>
      <c r="Q36" s="773"/>
      <c r="R36" s="773"/>
      <c r="S36" s="359"/>
      <c r="T36" s="774" t="s">
        <v>475</v>
      </c>
      <c r="U36" s="775"/>
      <c r="V36" s="775"/>
      <c r="W36" s="775"/>
      <c r="X36" s="775"/>
      <c r="Y36" s="775"/>
      <c r="Z36" s="775"/>
      <c r="AA36" s="775"/>
      <c r="AB36" s="775"/>
      <c r="AC36" s="775"/>
      <c r="AD36" s="775"/>
      <c r="AE36" s="775"/>
      <c r="AF36" s="775"/>
      <c r="AG36" s="775"/>
      <c r="AH36" s="775"/>
      <c r="AI36" s="775"/>
      <c r="AJ36" s="775"/>
      <c r="AK36" s="775"/>
      <c r="AL36" s="775"/>
      <c r="AM36" s="775"/>
      <c r="AN36" s="775"/>
      <c r="AO36" s="775"/>
      <c r="AP36" s="775"/>
      <c r="AQ36" s="775"/>
      <c r="AR36" s="775"/>
      <c r="AS36" s="775"/>
      <c r="AT36" s="775"/>
      <c r="AU36" s="775"/>
      <c r="AV36" s="775"/>
      <c r="AW36" s="775"/>
      <c r="AX36" s="775"/>
      <c r="AY36" s="775"/>
      <c r="AZ36" s="775"/>
      <c r="BA36" s="775"/>
      <c r="BB36" s="775"/>
      <c r="BC36" s="775"/>
      <c r="BD36" s="775"/>
      <c r="BE36" s="775"/>
      <c r="BF36" s="129"/>
      <c r="BG36" s="291"/>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74"/>
      <c r="DO36" s="74"/>
      <c r="DP36" s="74"/>
      <c r="DQ36" s="74"/>
      <c r="DR36" s="74"/>
      <c r="DS36" s="74"/>
      <c r="DT36" s="74"/>
      <c r="DU36" s="74"/>
      <c r="DV36" s="74"/>
      <c r="DW36" s="74"/>
      <c r="DX36" s="74"/>
      <c r="DY36" s="74"/>
      <c r="DZ36" s="74"/>
      <c r="EA36" s="74"/>
      <c r="EB36" s="74"/>
      <c r="EC36" s="3"/>
    </row>
    <row r="37" spans="1:133" s="1" customFormat="1" ht="12.75" customHeight="1">
      <c r="A37" s="103"/>
      <c r="B37" s="451"/>
      <c r="C37" s="451"/>
      <c r="D37" s="358"/>
      <c r="E37" s="358"/>
      <c r="F37" s="452"/>
      <c r="G37" s="452"/>
      <c r="H37" s="452"/>
      <c r="I37" s="452"/>
      <c r="J37" s="452"/>
      <c r="K37" s="359"/>
      <c r="L37" s="453"/>
      <c r="M37" s="453"/>
      <c r="N37" s="453"/>
      <c r="O37" s="453"/>
      <c r="P37" s="453"/>
      <c r="Q37" s="453"/>
      <c r="R37" s="453"/>
      <c r="S37" s="359"/>
      <c r="T37" s="774" t="s">
        <v>474</v>
      </c>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129"/>
      <c r="BG37" s="291"/>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74"/>
      <c r="DO37" s="74"/>
      <c r="DP37" s="74"/>
      <c r="DQ37" s="74"/>
      <c r="DR37" s="74"/>
      <c r="DS37" s="74"/>
      <c r="DT37" s="74"/>
      <c r="DU37" s="74"/>
      <c r="DV37" s="74"/>
      <c r="DW37" s="74"/>
      <c r="DX37" s="74"/>
      <c r="DY37" s="74"/>
      <c r="DZ37" s="74"/>
      <c r="EA37" s="74"/>
      <c r="EB37" s="74"/>
      <c r="EC37" s="3"/>
    </row>
    <row r="38" spans="1:133" s="1" customFormat="1" ht="12.75" customHeight="1">
      <c r="A38" s="103"/>
      <c r="B38" s="451"/>
      <c r="C38" s="451"/>
      <c r="D38" s="358"/>
      <c r="E38" s="358"/>
      <c r="F38" s="452"/>
      <c r="G38" s="452"/>
      <c r="H38" s="452"/>
      <c r="I38" s="452"/>
      <c r="J38" s="452"/>
      <c r="K38" s="359"/>
      <c r="L38" s="453"/>
      <c r="M38" s="453"/>
      <c r="N38" s="453"/>
      <c r="O38" s="453"/>
      <c r="P38" s="453"/>
      <c r="Q38" s="453"/>
      <c r="R38" s="453"/>
      <c r="S38" s="359"/>
      <c r="T38" s="774" t="s">
        <v>473</v>
      </c>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5"/>
      <c r="AT38" s="775"/>
      <c r="AU38" s="775"/>
      <c r="AV38" s="775"/>
      <c r="AW38" s="775"/>
      <c r="AX38" s="775"/>
      <c r="AY38" s="775"/>
      <c r="AZ38" s="775"/>
      <c r="BA38" s="775"/>
      <c r="BB38" s="775"/>
      <c r="BC38" s="775"/>
      <c r="BD38" s="775"/>
      <c r="BE38" s="775"/>
      <c r="BF38" s="129"/>
      <c r="BG38" s="291"/>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74"/>
      <c r="DO38" s="74"/>
      <c r="DP38" s="74"/>
      <c r="DQ38" s="74"/>
      <c r="DR38" s="74"/>
      <c r="DS38" s="74"/>
      <c r="DT38" s="74"/>
      <c r="DU38" s="74"/>
      <c r="DV38" s="74"/>
      <c r="DW38" s="74"/>
      <c r="DX38" s="74"/>
      <c r="DY38" s="74"/>
      <c r="DZ38" s="74"/>
      <c r="EA38" s="74"/>
      <c r="EB38" s="74"/>
      <c r="EC38" s="3"/>
    </row>
    <row r="39" spans="1:133" s="1" customFormat="1">
      <c r="A39" s="103"/>
      <c r="B39" s="771">
        <v>5.0999999999999996</v>
      </c>
      <c r="C39" s="771"/>
      <c r="D39" s="321"/>
      <c r="E39" s="321"/>
      <c r="F39" s="772">
        <v>44680</v>
      </c>
      <c r="G39" s="772"/>
      <c r="H39" s="772"/>
      <c r="I39" s="772"/>
      <c r="J39" s="772"/>
      <c r="K39" s="322"/>
      <c r="L39" s="773" t="s">
        <v>465</v>
      </c>
      <c r="M39" s="773"/>
      <c r="N39" s="773"/>
      <c r="O39" s="773"/>
      <c r="P39" s="773"/>
      <c r="Q39" s="773"/>
      <c r="R39" s="773"/>
      <c r="S39" s="359"/>
      <c r="T39" s="774" t="s">
        <v>468</v>
      </c>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129"/>
      <c r="BG39" s="291"/>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74"/>
      <c r="DO39" s="74"/>
      <c r="DP39" s="74"/>
      <c r="DQ39" s="74"/>
      <c r="DR39" s="74"/>
      <c r="DS39" s="74"/>
      <c r="DT39" s="74"/>
      <c r="DU39" s="74"/>
      <c r="DV39" s="74"/>
      <c r="DW39" s="74"/>
      <c r="DX39" s="74"/>
      <c r="DY39" s="74"/>
      <c r="DZ39" s="74"/>
      <c r="EA39" s="74"/>
      <c r="EB39" s="74"/>
      <c r="EC39" s="3"/>
    </row>
    <row r="40" spans="1:133" s="1" customFormat="1" ht="12.75" customHeight="1">
      <c r="A40" s="103"/>
      <c r="B40" s="451"/>
      <c r="C40" s="451"/>
      <c r="D40" s="358"/>
      <c r="E40" s="358"/>
      <c r="F40" s="452"/>
      <c r="G40" s="452"/>
      <c r="H40" s="452"/>
      <c r="I40" s="452"/>
      <c r="J40" s="452"/>
      <c r="K40" s="359"/>
      <c r="L40" s="453"/>
      <c r="M40" s="453"/>
      <c r="N40" s="453"/>
      <c r="O40" s="453"/>
      <c r="P40" s="453"/>
      <c r="Q40" s="453"/>
      <c r="R40" s="453"/>
      <c r="S40" s="359"/>
      <c r="T40" s="774" t="s">
        <v>467</v>
      </c>
      <c r="U40" s="775"/>
      <c r="V40" s="775"/>
      <c r="W40" s="775"/>
      <c r="X40" s="775"/>
      <c r="Y40" s="775"/>
      <c r="Z40" s="775"/>
      <c r="AA40" s="775"/>
      <c r="AB40" s="775"/>
      <c r="AC40" s="775"/>
      <c r="AD40" s="775"/>
      <c r="AE40" s="775"/>
      <c r="AF40" s="775"/>
      <c r="AG40" s="775"/>
      <c r="AH40" s="775"/>
      <c r="AI40" s="775"/>
      <c r="AJ40" s="775"/>
      <c r="AK40" s="775"/>
      <c r="AL40" s="775"/>
      <c r="AM40" s="775"/>
      <c r="AN40" s="775"/>
      <c r="AO40" s="775"/>
      <c r="AP40" s="775"/>
      <c r="AQ40" s="775"/>
      <c r="AR40" s="775"/>
      <c r="AS40" s="775"/>
      <c r="AT40" s="775"/>
      <c r="AU40" s="775"/>
      <c r="AV40" s="775"/>
      <c r="AW40" s="775"/>
      <c r="AX40" s="775"/>
      <c r="AY40" s="775"/>
      <c r="AZ40" s="775"/>
      <c r="BA40" s="775"/>
      <c r="BB40" s="775"/>
      <c r="BC40" s="775"/>
      <c r="BD40" s="775"/>
      <c r="BE40" s="775"/>
      <c r="BF40" s="129"/>
      <c r="BG40" s="291"/>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74"/>
      <c r="DO40" s="74"/>
      <c r="DP40" s="74"/>
      <c r="DQ40" s="74"/>
      <c r="DR40" s="74"/>
      <c r="DS40" s="74"/>
      <c r="DT40" s="74"/>
      <c r="DU40" s="74"/>
      <c r="DV40" s="74"/>
      <c r="DW40" s="74"/>
      <c r="DX40" s="74"/>
      <c r="DY40" s="74"/>
      <c r="DZ40" s="74"/>
      <c r="EA40" s="74"/>
      <c r="EB40" s="74"/>
      <c r="EC40" s="3"/>
    </row>
    <row r="41" spans="1:133" s="1" customFormat="1" ht="12.75" customHeight="1">
      <c r="A41" s="469"/>
      <c r="B41" s="771">
        <v>5</v>
      </c>
      <c r="C41" s="771"/>
      <c r="D41" s="321"/>
      <c r="E41" s="321"/>
      <c r="F41" s="772">
        <v>43266</v>
      </c>
      <c r="G41" s="772"/>
      <c r="H41" s="772"/>
      <c r="I41" s="772"/>
      <c r="J41" s="772"/>
      <c r="K41" s="322"/>
      <c r="L41" s="773" t="s">
        <v>455</v>
      </c>
      <c r="M41" s="773"/>
      <c r="N41" s="773"/>
      <c r="O41" s="773"/>
      <c r="P41" s="773"/>
      <c r="Q41" s="773"/>
      <c r="R41" s="773"/>
      <c r="S41" s="322"/>
      <c r="T41" s="774" t="s">
        <v>463</v>
      </c>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c r="AU41" s="775"/>
      <c r="AV41" s="775"/>
      <c r="AW41" s="775"/>
      <c r="AX41" s="775"/>
      <c r="AY41" s="775"/>
      <c r="AZ41" s="775"/>
      <c r="BA41" s="775"/>
      <c r="BB41" s="775"/>
      <c r="BC41" s="775"/>
      <c r="BD41" s="775"/>
      <c r="BE41" s="775"/>
      <c r="BF41" s="129"/>
      <c r="BG41" s="291"/>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74"/>
      <c r="DO41" s="74"/>
      <c r="DP41" s="74"/>
      <c r="DQ41" s="74"/>
      <c r="DR41" s="74"/>
      <c r="DS41" s="74"/>
      <c r="DT41" s="74"/>
      <c r="DU41" s="74"/>
      <c r="DV41" s="74"/>
      <c r="DW41" s="74"/>
      <c r="DX41" s="74"/>
      <c r="DY41" s="74"/>
      <c r="DZ41" s="74"/>
      <c r="EA41" s="74"/>
      <c r="EB41" s="74"/>
      <c r="EC41" s="3"/>
    </row>
    <row r="42" spans="1:133" s="1" customFormat="1" ht="12.75" customHeight="1">
      <c r="A42" s="469"/>
      <c r="B42" s="455"/>
      <c r="C42" s="455"/>
      <c r="D42" s="321"/>
      <c r="E42" s="321"/>
      <c r="F42" s="456"/>
      <c r="G42" s="456"/>
      <c r="H42" s="456"/>
      <c r="I42" s="456"/>
      <c r="J42" s="456"/>
      <c r="K42" s="322"/>
      <c r="L42" s="454"/>
      <c r="M42" s="454"/>
      <c r="N42" s="454"/>
      <c r="O42" s="454"/>
      <c r="P42" s="454"/>
      <c r="Q42" s="454"/>
      <c r="R42" s="454"/>
      <c r="S42" s="322"/>
      <c r="T42" s="774" t="s">
        <v>464</v>
      </c>
      <c r="U42" s="775"/>
      <c r="V42" s="775"/>
      <c r="W42" s="775"/>
      <c r="X42" s="775"/>
      <c r="Y42" s="775"/>
      <c r="Z42" s="775"/>
      <c r="AA42" s="775"/>
      <c r="AB42" s="775"/>
      <c r="AC42" s="775"/>
      <c r="AD42" s="775"/>
      <c r="AE42" s="775"/>
      <c r="AF42" s="775"/>
      <c r="AG42" s="775"/>
      <c r="AH42" s="775"/>
      <c r="AI42" s="775"/>
      <c r="AJ42" s="775"/>
      <c r="AK42" s="775"/>
      <c r="AL42" s="775"/>
      <c r="AM42" s="775"/>
      <c r="AN42" s="775"/>
      <c r="AO42" s="775"/>
      <c r="AP42" s="775"/>
      <c r="AQ42" s="775"/>
      <c r="AR42" s="775"/>
      <c r="AS42" s="775"/>
      <c r="AT42" s="775"/>
      <c r="AU42" s="775"/>
      <c r="AV42" s="775"/>
      <c r="AW42" s="775"/>
      <c r="AX42" s="775"/>
      <c r="AY42" s="775"/>
      <c r="AZ42" s="775"/>
      <c r="BA42" s="775"/>
      <c r="BB42" s="775"/>
      <c r="BC42" s="775"/>
      <c r="BD42" s="775"/>
      <c r="BE42" s="775"/>
      <c r="BF42" s="129"/>
      <c r="BG42" s="291"/>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74"/>
      <c r="DO42" s="74"/>
      <c r="DP42" s="74"/>
      <c r="DQ42" s="74"/>
      <c r="DR42" s="74"/>
      <c r="DS42" s="74"/>
      <c r="DT42" s="74"/>
      <c r="DU42" s="74"/>
      <c r="DV42" s="74"/>
      <c r="DW42" s="74"/>
      <c r="DX42" s="74"/>
      <c r="DY42" s="74"/>
      <c r="DZ42" s="74"/>
      <c r="EA42" s="74"/>
      <c r="EB42" s="74"/>
      <c r="EC42" s="3"/>
    </row>
    <row r="43" spans="1:133" s="1" customFormat="1">
      <c r="A43" s="103"/>
      <c r="B43" s="771">
        <v>4.3</v>
      </c>
      <c r="C43" s="771"/>
      <c r="D43" s="321"/>
      <c r="E43" s="321"/>
      <c r="F43" s="772">
        <v>43159</v>
      </c>
      <c r="G43" s="772"/>
      <c r="H43" s="772"/>
      <c r="I43" s="772"/>
      <c r="J43" s="772"/>
      <c r="K43" s="322"/>
      <c r="L43" s="773" t="s">
        <v>359</v>
      </c>
      <c r="M43" s="773"/>
      <c r="N43" s="773"/>
      <c r="O43" s="773"/>
      <c r="P43" s="773"/>
      <c r="Q43" s="773"/>
      <c r="R43" s="773"/>
      <c r="S43" s="322"/>
      <c r="T43" s="774" t="s">
        <v>383</v>
      </c>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c r="AU43" s="775"/>
      <c r="AV43" s="775"/>
      <c r="AW43" s="775"/>
      <c r="AX43" s="775"/>
      <c r="AY43" s="775"/>
      <c r="AZ43" s="775"/>
      <c r="BA43" s="775"/>
      <c r="BB43" s="775"/>
      <c r="BC43" s="775"/>
      <c r="BD43" s="775"/>
      <c r="BE43" s="775"/>
      <c r="BF43" s="129"/>
      <c r="BG43" s="291"/>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74"/>
      <c r="DO43" s="74"/>
      <c r="DP43" s="74"/>
      <c r="DQ43" s="74"/>
      <c r="DR43" s="74"/>
      <c r="DS43" s="74"/>
      <c r="DT43" s="74"/>
      <c r="DU43" s="74"/>
      <c r="DV43" s="74"/>
      <c r="DW43" s="74"/>
      <c r="DX43" s="74"/>
      <c r="DY43" s="74"/>
      <c r="DZ43" s="74"/>
      <c r="EA43" s="74"/>
      <c r="EB43" s="74"/>
      <c r="EC43" s="3"/>
    </row>
    <row r="44" spans="1:133" s="1" customFormat="1">
      <c r="A44" s="103"/>
      <c r="B44" s="771">
        <v>4.2</v>
      </c>
      <c r="C44" s="771"/>
      <c r="D44" s="321"/>
      <c r="E44" s="321"/>
      <c r="F44" s="772">
        <v>42967</v>
      </c>
      <c r="G44" s="772"/>
      <c r="H44" s="772"/>
      <c r="I44" s="772"/>
      <c r="J44" s="772"/>
      <c r="K44" s="322"/>
      <c r="L44" s="773" t="s">
        <v>359</v>
      </c>
      <c r="M44" s="773"/>
      <c r="N44" s="773"/>
      <c r="O44" s="773"/>
      <c r="P44" s="773"/>
      <c r="Q44" s="773"/>
      <c r="R44" s="773"/>
      <c r="S44" s="322"/>
      <c r="T44" s="774" t="s">
        <v>385</v>
      </c>
      <c r="U44" s="775"/>
      <c r="V44" s="775"/>
      <c r="W44" s="775"/>
      <c r="X44" s="775"/>
      <c r="Y44" s="775"/>
      <c r="Z44" s="775"/>
      <c r="AA44" s="775"/>
      <c r="AB44" s="775"/>
      <c r="AC44" s="775"/>
      <c r="AD44" s="775"/>
      <c r="AE44" s="775"/>
      <c r="AF44" s="775"/>
      <c r="AG44" s="775"/>
      <c r="AH44" s="775"/>
      <c r="AI44" s="775"/>
      <c r="AJ44" s="775"/>
      <c r="AK44" s="775"/>
      <c r="AL44" s="775"/>
      <c r="AM44" s="775"/>
      <c r="AN44" s="775"/>
      <c r="AO44" s="775"/>
      <c r="AP44" s="775"/>
      <c r="AQ44" s="775"/>
      <c r="AR44" s="775"/>
      <c r="AS44" s="775"/>
      <c r="AT44" s="775"/>
      <c r="AU44" s="775"/>
      <c r="AV44" s="775"/>
      <c r="AW44" s="775"/>
      <c r="AX44" s="775"/>
      <c r="AY44" s="775"/>
      <c r="AZ44" s="775"/>
      <c r="BA44" s="775"/>
      <c r="BB44" s="775"/>
      <c r="BC44" s="775"/>
      <c r="BD44" s="775"/>
      <c r="BE44" s="775"/>
      <c r="BF44" s="129"/>
      <c r="BG44" s="291"/>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74"/>
      <c r="DO44" s="74"/>
      <c r="DP44" s="74"/>
      <c r="DQ44" s="74"/>
      <c r="DR44" s="74"/>
      <c r="DS44" s="74"/>
      <c r="DT44" s="74"/>
      <c r="DU44" s="74"/>
      <c r="DV44" s="74"/>
      <c r="DW44" s="74"/>
      <c r="DX44" s="74"/>
      <c r="DY44" s="74"/>
      <c r="DZ44" s="74"/>
      <c r="EA44" s="74"/>
      <c r="EB44" s="74"/>
      <c r="EC44" s="3"/>
    </row>
    <row r="45" spans="1:133" s="1" customFormat="1">
      <c r="A45" s="103"/>
      <c r="B45" s="771">
        <v>4.0999999999999996</v>
      </c>
      <c r="C45" s="771"/>
      <c r="D45" s="321"/>
      <c r="E45" s="321"/>
      <c r="F45" s="772">
        <v>42738</v>
      </c>
      <c r="G45" s="772"/>
      <c r="H45" s="772"/>
      <c r="I45" s="772"/>
      <c r="J45" s="772"/>
      <c r="K45" s="322"/>
      <c r="L45" s="773" t="s">
        <v>359</v>
      </c>
      <c r="M45" s="773"/>
      <c r="N45" s="773"/>
      <c r="O45" s="773"/>
      <c r="P45" s="773"/>
      <c r="Q45" s="773"/>
      <c r="R45" s="773"/>
      <c r="S45" s="322"/>
      <c r="T45" s="774" t="s">
        <v>360</v>
      </c>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c r="AU45" s="775"/>
      <c r="AV45" s="775"/>
      <c r="AW45" s="775"/>
      <c r="AX45" s="775"/>
      <c r="AY45" s="775"/>
      <c r="AZ45" s="775"/>
      <c r="BA45" s="775"/>
      <c r="BB45" s="775"/>
      <c r="BC45" s="775"/>
      <c r="BD45" s="775"/>
      <c r="BE45" s="775"/>
      <c r="BF45" s="129"/>
      <c r="BG45" s="291"/>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74"/>
      <c r="DO45" s="74"/>
      <c r="DP45" s="74"/>
      <c r="DQ45" s="74"/>
      <c r="DR45" s="74"/>
      <c r="DS45" s="74"/>
      <c r="DT45" s="74"/>
      <c r="DU45" s="74"/>
      <c r="DV45" s="74"/>
      <c r="DW45" s="74"/>
      <c r="DX45" s="74"/>
      <c r="DY45" s="74"/>
      <c r="DZ45" s="74"/>
      <c r="EA45" s="74"/>
      <c r="EB45" s="74"/>
      <c r="EC45" s="3"/>
    </row>
    <row r="46" spans="1:133" s="1" customFormat="1" ht="12.75" customHeight="1">
      <c r="A46" s="103"/>
      <c r="B46" s="771">
        <v>4</v>
      </c>
      <c r="C46" s="771"/>
      <c r="D46" s="321"/>
      <c r="E46" s="321"/>
      <c r="F46" s="772">
        <v>41772</v>
      </c>
      <c r="G46" s="772"/>
      <c r="H46" s="772"/>
      <c r="I46" s="772"/>
      <c r="J46" s="772"/>
      <c r="K46" s="322"/>
      <c r="L46" s="773" t="s">
        <v>277</v>
      </c>
      <c r="M46" s="773"/>
      <c r="N46" s="773"/>
      <c r="O46" s="773"/>
      <c r="P46" s="773"/>
      <c r="Q46" s="773"/>
      <c r="R46" s="773"/>
      <c r="S46" s="322"/>
      <c r="T46" s="774" t="s">
        <v>361</v>
      </c>
      <c r="U46" s="775"/>
      <c r="V46" s="775"/>
      <c r="W46" s="775"/>
      <c r="X46" s="775"/>
      <c r="Y46" s="775"/>
      <c r="Z46" s="775"/>
      <c r="AA46" s="775"/>
      <c r="AB46" s="775"/>
      <c r="AC46" s="775"/>
      <c r="AD46" s="775"/>
      <c r="AE46" s="775"/>
      <c r="AF46" s="775"/>
      <c r="AG46" s="775"/>
      <c r="AH46" s="775"/>
      <c r="AI46" s="775"/>
      <c r="AJ46" s="775"/>
      <c r="AK46" s="775"/>
      <c r="AL46" s="775"/>
      <c r="AM46" s="775"/>
      <c r="AN46" s="775"/>
      <c r="AO46" s="775"/>
      <c r="AP46" s="775"/>
      <c r="AQ46" s="775"/>
      <c r="AR46" s="775"/>
      <c r="AS46" s="775"/>
      <c r="AT46" s="775"/>
      <c r="AU46" s="775"/>
      <c r="AV46" s="775"/>
      <c r="AW46" s="775"/>
      <c r="AX46" s="775"/>
      <c r="AY46" s="775"/>
      <c r="AZ46" s="775"/>
      <c r="BA46" s="775"/>
      <c r="BB46" s="775"/>
      <c r="BC46" s="775"/>
      <c r="BD46" s="775"/>
      <c r="BE46" s="775"/>
      <c r="BF46" s="129"/>
      <c r="BG46" s="291"/>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74"/>
      <c r="DO46" s="74"/>
      <c r="DP46" s="74"/>
      <c r="DQ46" s="74"/>
      <c r="DR46" s="74"/>
      <c r="DS46" s="74"/>
      <c r="DT46" s="74"/>
      <c r="DU46" s="74"/>
      <c r="DV46" s="74"/>
      <c r="DW46" s="74"/>
      <c r="DX46" s="74"/>
      <c r="DY46" s="74"/>
      <c r="DZ46" s="74"/>
      <c r="EA46" s="74"/>
      <c r="EB46" s="74"/>
      <c r="EC46" s="3"/>
    </row>
    <row r="47" spans="1:133" s="1" customFormat="1">
      <c r="A47" s="103"/>
      <c r="B47" s="771" t="s">
        <v>18</v>
      </c>
      <c r="C47" s="771"/>
      <c r="D47" s="321"/>
      <c r="E47" s="321"/>
      <c r="F47" s="772" t="s">
        <v>18</v>
      </c>
      <c r="G47" s="772"/>
      <c r="H47" s="772"/>
      <c r="I47" s="772"/>
      <c r="J47" s="772"/>
      <c r="K47" s="322"/>
      <c r="L47" s="773" t="s">
        <v>18</v>
      </c>
      <c r="M47" s="773"/>
      <c r="N47" s="773"/>
      <c r="O47" s="773"/>
      <c r="P47" s="773"/>
      <c r="Q47" s="773"/>
      <c r="R47" s="773"/>
      <c r="S47" s="322"/>
      <c r="T47" s="775" t="s">
        <v>358</v>
      </c>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129"/>
      <c r="BG47" s="291"/>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74"/>
      <c r="DO47" s="74"/>
      <c r="DP47" s="74"/>
      <c r="DQ47" s="74"/>
      <c r="DR47" s="74"/>
      <c r="DS47" s="74"/>
      <c r="DT47" s="74"/>
      <c r="DU47" s="74"/>
      <c r="DV47" s="74"/>
      <c r="DW47" s="74"/>
      <c r="DX47" s="74"/>
      <c r="DY47" s="74"/>
      <c r="DZ47" s="74"/>
      <c r="EA47" s="74"/>
      <c r="EB47" s="74"/>
      <c r="EC47" s="3"/>
    </row>
    <row r="48" spans="1:133" s="1" customFormat="1">
      <c r="A48" s="103"/>
      <c r="B48" s="777">
        <v>3.4</v>
      </c>
      <c r="C48" s="777"/>
      <c r="D48" s="179"/>
      <c r="E48" s="178"/>
      <c r="F48" s="776">
        <v>41313</v>
      </c>
      <c r="G48" s="776"/>
      <c r="H48" s="776"/>
      <c r="I48" s="776"/>
      <c r="J48" s="776"/>
      <c r="K48" s="285"/>
      <c r="L48" s="778" t="s">
        <v>277</v>
      </c>
      <c r="M48" s="778"/>
      <c r="N48" s="778"/>
      <c r="O48" s="778"/>
      <c r="P48" s="778"/>
      <c r="Q48" s="778"/>
      <c r="R48" s="778"/>
      <c r="S48" s="285"/>
      <c r="T48" s="783" t="s">
        <v>783</v>
      </c>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129"/>
      <c r="BG48" s="291"/>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74"/>
      <c r="DO48" s="74"/>
      <c r="DP48" s="74"/>
      <c r="DQ48" s="74"/>
      <c r="DR48" s="74"/>
      <c r="DS48" s="74"/>
      <c r="DT48" s="74"/>
      <c r="DU48" s="74"/>
      <c r="DV48" s="74"/>
      <c r="DW48" s="74"/>
      <c r="DX48" s="74"/>
      <c r="DY48" s="74"/>
      <c r="DZ48" s="74"/>
      <c r="EA48" s="74"/>
      <c r="EB48" s="74"/>
      <c r="EC48" s="3"/>
    </row>
    <row r="49" spans="1:133" s="1" customFormat="1">
      <c r="A49" s="103"/>
      <c r="B49" s="777">
        <v>3.3</v>
      </c>
      <c r="C49" s="777"/>
      <c r="D49" s="179"/>
      <c r="E49" s="178"/>
      <c r="F49" s="776">
        <v>40920</v>
      </c>
      <c r="G49" s="776"/>
      <c r="H49" s="776"/>
      <c r="I49" s="776"/>
      <c r="J49" s="776"/>
      <c r="K49" s="285"/>
      <c r="L49" s="778" t="s">
        <v>275</v>
      </c>
      <c r="M49" s="778"/>
      <c r="N49" s="778"/>
      <c r="O49" s="778"/>
      <c r="P49" s="778"/>
      <c r="Q49" s="778"/>
      <c r="R49" s="778"/>
      <c r="S49" s="285"/>
      <c r="T49" s="783" t="s">
        <v>276</v>
      </c>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129"/>
      <c r="BG49" s="291"/>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74"/>
      <c r="DO49" s="74"/>
      <c r="DP49" s="74"/>
      <c r="DQ49" s="74"/>
      <c r="DR49" s="74"/>
      <c r="DS49" s="74"/>
      <c r="DT49" s="74"/>
      <c r="DU49" s="74"/>
      <c r="DV49" s="74"/>
      <c r="DW49" s="74"/>
      <c r="DX49" s="74"/>
      <c r="DY49" s="74"/>
      <c r="DZ49" s="74"/>
      <c r="EA49" s="74"/>
      <c r="EB49" s="74"/>
      <c r="EC49" s="3"/>
    </row>
    <row r="50" spans="1:133" s="1" customFormat="1">
      <c r="A50" s="103"/>
      <c r="B50" s="777">
        <v>3.2</v>
      </c>
      <c r="C50" s="777"/>
      <c r="D50" s="179"/>
      <c r="E50" s="178"/>
      <c r="F50" s="776">
        <v>39615</v>
      </c>
      <c r="G50" s="776"/>
      <c r="H50" s="776"/>
      <c r="I50" s="776"/>
      <c r="J50" s="776"/>
      <c r="K50" s="285"/>
      <c r="L50" s="778" t="s">
        <v>273</v>
      </c>
      <c r="M50" s="778"/>
      <c r="N50" s="778"/>
      <c r="O50" s="778"/>
      <c r="P50" s="778"/>
      <c r="Q50" s="778"/>
      <c r="R50" s="778"/>
      <c r="S50" s="285"/>
      <c r="T50" s="783" t="s">
        <v>274</v>
      </c>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129"/>
      <c r="BG50" s="291"/>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74"/>
      <c r="DO50" s="74"/>
      <c r="DP50" s="74"/>
      <c r="DQ50" s="74"/>
      <c r="DR50" s="74"/>
      <c r="DS50" s="74"/>
      <c r="DT50" s="74"/>
      <c r="DU50" s="74"/>
      <c r="DV50" s="74"/>
      <c r="DW50" s="74"/>
      <c r="DX50" s="74"/>
      <c r="DY50" s="74"/>
      <c r="DZ50" s="74"/>
      <c r="EA50" s="74"/>
      <c r="EB50" s="74"/>
      <c r="EC50" s="3"/>
    </row>
    <row r="51" spans="1:133" s="1" customFormat="1">
      <c r="A51" s="103"/>
      <c r="B51" s="777">
        <v>3.1</v>
      </c>
      <c r="C51" s="777"/>
      <c r="D51" s="179"/>
      <c r="E51" s="178"/>
      <c r="F51" s="776">
        <v>39611</v>
      </c>
      <c r="G51" s="776"/>
      <c r="H51" s="776"/>
      <c r="I51" s="776"/>
      <c r="J51" s="776"/>
      <c r="K51" s="285"/>
      <c r="L51" s="778" t="s">
        <v>273</v>
      </c>
      <c r="M51" s="778"/>
      <c r="N51" s="778"/>
      <c r="O51" s="778"/>
      <c r="P51" s="778"/>
      <c r="Q51" s="778"/>
      <c r="R51" s="778"/>
      <c r="S51" s="285"/>
      <c r="T51" s="783" t="s">
        <v>784</v>
      </c>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129"/>
      <c r="BG51" s="291"/>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74"/>
      <c r="DO51" s="74"/>
      <c r="DP51" s="74"/>
      <c r="DQ51" s="74"/>
      <c r="DR51" s="74"/>
      <c r="DS51" s="74"/>
      <c r="DT51" s="74"/>
      <c r="DU51" s="74"/>
      <c r="DV51" s="74"/>
      <c r="DW51" s="74"/>
      <c r="DX51" s="74"/>
      <c r="DY51" s="74"/>
      <c r="DZ51" s="74"/>
      <c r="EA51" s="74"/>
      <c r="EB51" s="74"/>
      <c r="EC51" s="3"/>
    </row>
    <row r="52" spans="1:133" s="1" customFormat="1">
      <c r="A52" s="103"/>
      <c r="B52" s="777">
        <v>2</v>
      </c>
      <c r="C52" s="777"/>
      <c r="D52" s="179"/>
      <c r="E52" s="178"/>
      <c r="F52" s="776">
        <v>39022</v>
      </c>
      <c r="G52" s="776"/>
      <c r="H52" s="776"/>
      <c r="I52" s="776"/>
      <c r="J52" s="776"/>
      <c r="K52" s="285"/>
      <c r="L52" s="778" t="s">
        <v>26</v>
      </c>
      <c r="M52" s="778"/>
      <c r="N52" s="778"/>
      <c r="O52" s="778"/>
      <c r="P52" s="778"/>
      <c r="Q52" s="778"/>
      <c r="R52" s="778"/>
      <c r="S52" s="285"/>
      <c r="T52" s="783" t="s">
        <v>260</v>
      </c>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129"/>
      <c r="BG52" s="291"/>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74"/>
      <c r="DO52" s="74"/>
      <c r="DP52" s="74"/>
      <c r="DQ52" s="74"/>
      <c r="DR52" s="74"/>
      <c r="DS52" s="74"/>
      <c r="DT52" s="74"/>
      <c r="DU52" s="74"/>
      <c r="DV52" s="74"/>
      <c r="DW52" s="74"/>
      <c r="DX52" s="74"/>
      <c r="DY52" s="74"/>
      <c r="DZ52" s="74"/>
      <c r="EA52" s="74"/>
      <c r="EB52" s="74"/>
      <c r="EC52" s="3"/>
    </row>
    <row r="53" spans="1:133" s="1" customFormat="1">
      <c r="A53" s="103"/>
      <c r="B53" s="777">
        <v>1.1000000000000001</v>
      </c>
      <c r="C53" s="777"/>
      <c r="D53" s="66"/>
      <c r="E53" s="178"/>
      <c r="F53" s="776">
        <v>38755</v>
      </c>
      <c r="G53" s="776"/>
      <c r="H53" s="776"/>
      <c r="I53" s="776"/>
      <c r="J53" s="776"/>
      <c r="K53" s="285"/>
      <c r="L53" s="778" t="s">
        <v>26</v>
      </c>
      <c r="M53" s="778"/>
      <c r="N53" s="778"/>
      <c r="O53" s="778"/>
      <c r="P53" s="778"/>
      <c r="Q53" s="778"/>
      <c r="R53" s="778"/>
      <c r="S53" s="285"/>
      <c r="T53" s="783" t="s">
        <v>163</v>
      </c>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129"/>
      <c r="BG53" s="291"/>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74"/>
      <c r="DO53" s="74"/>
      <c r="DP53" s="74"/>
      <c r="DQ53" s="74"/>
      <c r="DR53" s="74"/>
      <c r="DS53" s="74"/>
      <c r="DT53" s="74"/>
      <c r="DU53" s="74"/>
      <c r="DV53" s="74"/>
      <c r="DW53" s="74"/>
      <c r="DX53" s="74"/>
      <c r="DY53" s="74"/>
      <c r="DZ53" s="74"/>
      <c r="EA53" s="74"/>
      <c r="EB53" s="74"/>
      <c r="EC53" s="3"/>
    </row>
    <row r="54" spans="1:133" s="1" customFormat="1" ht="12.75" customHeight="1">
      <c r="A54" s="470"/>
      <c r="B54" s="777">
        <v>1.2</v>
      </c>
      <c r="C54" s="777"/>
      <c r="D54" s="66"/>
      <c r="E54" s="178"/>
      <c r="F54" s="776">
        <v>38777</v>
      </c>
      <c r="G54" s="776"/>
      <c r="H54" s="776"/>
      <c r="I54" s="776"/>
      <c r="J54" s="776"/>
      <c r="K54" s="285"/>
      <c r="L54" s="778" t="s">
        <v>26</v>
      </c>
      <c r="M54" s="778"/>
      <c r="N54" s="778"/>
      <c r="O54" s="778"/>
      <c r="P54" s="778"/>
      <c r="Q54" s="778"/>
      <c r="R54" s="778"/>
      <c r="S54" s="285"/>
      <c r="T54" s="783" t="s">
        <v>173</v>
      </c>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129"/>
      <c r="BG54" s="291"/>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74"/>
      <c r="DO54" s="74"/>
      <c r="DP54" s="74"/>
      <c r="DQ54" s="74"/>
      <c r="DR54" s="74"/>
      <c r="DS54" s="74"/>
      <c r="DT54" s="74"/>
      <c r="DU54" s="74"/>
      <c r="DV54" s="74"/>
      <c r="DW54" s="74"/>
      <c r="DX54" s="74"/>
      <c r="DY54" s="74"/>
      <c r="DZ54" s="74"/>
      <c r="EA54" s="74"/>
      <c r="EB54" s="74"/>
      <c r="EC54" s="3"/>
    </row>
    <row r="55" spans="1:133" s="1" customFormat="1">
      <c r="A55" s="103"/>
      <c r="B55" s="777">
        <v>1.3</v>
      </c>
      <c r="C55" s="777"/>
      <c r="D55" s="66"/>
      <c r="E55" s="178"/>
      <c r="F55" s="776">
        <v>38786</v>
      </c>
      <c r="G55" s="776"/>
      <c r="H55" s="776"/>
      <c r="I55" s="776"/>
      <c r="J55" s="776"/>
      <c r="K55" s="285"/>
      <c r="L55" s="778" t="s">
        <v>26</v>
      </c>
      <c r="M55" s="778"/>
      <c r="N55" s="778"/>
      <c r="O55" s="778"/>
      <c r="P55" s="778"/>
      <c r="Q55" s="778"/>
      <c r="R55" s="778"/>
      <c r="S55" s="285"/>
      <c r="T55" s="783" t="s">
        <v>174</v>
      </c>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129"/>
      <c r="BG55" s="291"/>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74"/>
      <c r="DO55" s="74"/>
      <c r="DP55" s="74"/>
      <c r="DQ55" s="74"/>
      <c r="DR55" s="74"/>
      <c r="DS55" s="74"/>
      <c r="DT55" s="74"/>
      <c r="DU55" s="74"/>
      <c r="DV55" s="74"/>
      <c r="DW55" s="74"/>
      <c r="DX55" s="74"/>
      <c r="DY55" s="74"/>
      <c r="DZ55" s="74"/>
      <c r="EA55" s="74"/>
      <c r="EB55" s="74"/>
      <c r="EC55" s="3"/>
    </row>
    <row r="56" spans="1:133" s="1" customFormat="1">
      <c r="A56" s="103"/>
      <c r="B56" s="777">
        <v>1.4</v>
      </c>
      <c r="C56" s="777"/>
      <c r="D56" s="66"/>
      <c r="E56" s="178"/>
      <c r="F56" s="776">
        <v>38797</v>
      </c>
      <c r="G56" s="776"/>
      <c r="H56" s="776"/>
      <c r="I56" s="776"/>
      <c r="J56" s="776"/>
      <c r="K56" s="285"/>
      <c r="L56" s="778" t="s">
        <v>26</v>
      </c>
      <c r="M56" s="778"/>
      <c r="N56" s="778"/>
      <c r="O56" s="778"/>
      <c r="P56" s="778"/>
      <c r="Q56" s="778"/>
      <c r="R56" s="778"/>
      <c r="S56" s="285"/>
      <c r="T56" s="783" t="s">
        <v>176</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129"/>
      <c r="BG56" s="291"/>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74"/>
      <c r="DO56" s="74"/>
      <c r="DP56" s="74"/>
      <c r="DQ56" s="74"/>
      <c r="DR56" s="74"/>
      <c r="DS56" s="74"/>
      <c r="DT56" s="74"/>
      <c r="DU56" s="74"/>
      <c r="DV56" s="74"/>
      <c r="DW56" s="74"/>
      <c r="DX56" s="74"/>
      <c r="DY56" s="74"/>
      <c r="DZ56" s="74"/>
      <c r="EA56" s="74"/>
      <c r="EB56" s="74"/>
      <c r="EC56" s="3"/>
    </row>
    <row r="57" spans="1:133" s="1" customFormat="1">
      <c r="A57" s="471"/>
      <c r="B57" s="777">
        <v>1.5</v>
      </c>
      <c r="C57" s="777"/>
      <c r="D57" s="66"/>
      <c r="E57" s="178"/>
      <c r="F57" s="776">
        <v>38833</v>
      </c>
      <c r="G57" s="776"/>
      <c r="H57" s="776"/>
      <c r="I57" s="776"/>
      <c r="J57" s="776"/>
      <c r="K57" s="285"/>
      <c r="L57" s="778" t="s">
        <v>26</v>
      </c>
      <c r="M57" s="778"/>
      <c r="N57" s="778"/>
      <c r="O57" s="778"/>
      <c r="P57" s="778"/>
      <c r="Q57" s="778"/>
      <c r="R57" s="778"/>
      <c r="S57" s="285"/>
      <c r="T57" s="783" t="s">
        <v>188</v>
      </c>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129"/>
      <c r="BG57" s="291"/>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74"/>
      <c r="DO57" s="74"/>
      <c r="DP57" s="74"/>
      <c r="DQ57" s="74"/>
      <c r="DR57" s="74"/>
      <c r="DS57" s="74"/>
      <c r="DT57" s="74"/>
      <c r="DU57" s="74"/>
      <c r="DV57" s="74"/>
      <c r="DW57" s="74"/>
      <c r="DX57" s="74"/>
      <c r="DY57" s="74"/>
      <c r="DZ57" s="74"/>
      <c r="EA57" s="74"/>
      <c r="EB57" s="74"/>
      <c r="EC57" s="3"/>
    </row>
    <row r="58" spans="1:133" s="1" customFormat="1">
      <c r="A58" s="471"/>
      <c r="B58" s="777">
        <v>1.6</v>
      </c>
      <c r="C58" s="777"/>
      <c r="D58" s="66"/>
      <c r="E58" s="178"/>
      <c r="F58" s="776">
        <v>38845</v>
      </c>
      <c r="G58" s="776"/>
      <c r="H58" s="776"/>
      <c r="I58" s="776"/>
      <c r="J58" s="776"/>
      <c r="K58" s="285"/>
      <c r="L58" s="778" t="s">
        <v>26</v>
      </c>
      <c r="M58" s="778"/>
      <c r="N58" s="778"/>
      <c r="O58" s="778"/>
      <c r="P58" s="778"/>
      <c r="Q58" s="778"/>
      <c r="R58" s="778"/>
      <c r="S58" s="285"/>
      <c r="T58" s="783" t="s">
        <v>202</v>
      </c>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129"/>
      <c r="BG58" s="291"/>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74"/>
      <c r="DO58" s="74"/>
      <c r="DP58" s="74"/>
      <c r="DQ58" s="74"/>
      <c r="DR58" s="74"/>
      <c r="DS58" s="74"/>
      <c r="DT58" s="74"/>
      <c r="DU58" s="74"/>
      <c r="DV58" s="74"/>
      <c r="DW58" s="74"/>
      <c r="DX58" s="74"/>
      <c r="DY58" s="74"/>
      <c r="DZ58" s="74"/>
      <c r="EA58" s="74"/>
      <c r="EB58" s="74"/>
      <c r="EC58" s="3"/>
    </row>
    <row r="59" spans="1:133" s="1" customFormat="1">
      <c r="A59" s="103"/>
      <c r="B59" s="777">
        <v>1.7</v>
      </c>
      <c r="C59" s="777"/>
      <c r="D59" s="66"/>
      <c r="E59" s="178"/>
      <c r="F59" s="776">
        <v>38852</v>
      </c>
      <c r="G59" s="776"/>
      <c r="H59" s="776"/>
      <c r="I59" s="776"/>
      <c r="J59" s="776"/>
      <c r="K59" s="285"/>
      <c r="L59" s="778" t="s">
        <v>26</v>
      </c>
      <c r="M59" s="778"/>
      <c r="N59" s="778"/>
      <c r="O59" s="778"/>
      <c r="P59" s="778"/>
      <c r="Q59" s="778"/>
      <c r="R59" s="778"/>
      <c r="S59" s="285"/>
      <c r="T59" s="783" t="s">
        <v>203</v>
      </c>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129"/>
      <c r="BG59" s="291"/>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74"/>
      <c r="DO59" s="74"/>
      <c r="DP59" s="74"/>
      <c r="DQ59" s="74"/>
      <c r="DR59" s="74"/>
      <c r="DS59" s="74"/>
      <c r="DT59" s="74"/>
      <c r="DU59" s="74"/>
      <c r="DV59" s="74"/>
      <c r="DW59" s="74"/>
      <c r="DX59" s="74"/>
      <c r="DY59" s="74"/>
      <c r="DZ59" s="74"/>
      <c r="EA59" s="74"/>
      <c r="EB59" s="74"/>
      <c r="EC59" s="3"/>
    </row>
    <row r="60" spans="1:133" s="1" customFormat="1">
      <c r="A60" s="103"/>
      <c r="B60" s="777">
        <v>1.8</v>
      </c>
      <c r="C60" s="777"/>
      <c r="D60" s="66"/>
      <c r="E60" s="178"/>
      <c r="F60" s="776">
        <v>38869</v>
      </c>
      <c r="G60" s="776"/>
      <c r="H60" s="776"/>
      <c r="I60" s="776"/>
      <c r="J60" s="776"/>
      <c r="K60" s="285"/>
      <c r="L60" s="778" t="s">
        <v>26</v>
      </c>
      <c r="M60" s="778"/>
      <c r="N60" s="778"/>
      <c r="O60" s="778"/>
      <c r="P60" s="778"/>
      <c r="Q60" s="778"/>
      <c r="R60" s="778"/>
      <c r="S60" s="285"/>
      <c r="T60" s="783" t="s">
        <v>219</v>
      </c>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129"/>
      <c r="BG60" s="291"/>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74"/>
      <c r="DO60" s="74"/>
      <c r="DP60" s="74"/>
      <c r="DQ60" s="74"/>
      <c r="DR60" s="74"/>
      <c r="DS60" s="74"/>
      <c r="DT60" s="74"/>
      <c r="DU60" s="74"/>
      <c r="DV60" s="74"/>
      <c r="DW60" s="74"/>
      <c r="DX60" s="74"/>
      <c r="DY60" s="74"/>
      <c r="DZ60" s="74"/>
      <c r="EA60" s="74"/>
      <c r="EB60" s="74"/>
      <c r="EC60" s="3"/>
    </row>
    <row r="61" spans="1:133" s="1" customFormat="1" ht="12.75" customHeight="1">
      <c r="A61" s="103"/>
      <c r="B61" s="777">
        <v>1.9</v>
      </c>
      <c r="C61" s="777"/>
      <c r="D61" s="178"/>
      <c r="E61" s="178"/>
      <c r="F61" s="776">
        <v>38930</v>
      </c>
      <c r="G61" s="776"/>
      <c r="H61" s="776"/>
      <c r="I61" s="776"/>
      <c r="J61" s="776"/>
      <c r="K61" s="285"/>
      <c r="L61" s="778" t="s">
        <v>26</v>
      </c>
      <c r="M61" s="778"/>
      <c r="N61" s="778"/>
      <c r="O61" s="778"/>
      <c r="P61" s="778"/>
      <c r="Q61" s="778"/>
      <c r="R61" s="778"/>
      <c r="S61" s="286"/>
      <c r="T61" s="792" t="s">
        <v>237</v>
      </c>
      <c r="U61" s="792"/>
      <c r="V61" s="792"/>
      <c r="W61" s="792"/>
      <c r="X61" s="792"/>
      <c r="Y61" s="792"/>
      <c r="Z61" s="792"/>
      <c r="AA61" s="792"/>
      <c r="AB61" s="792"/>
      <c r="AC61" s="792"/>
      <c r="AD61" s="792"/>
      <c r="AE61" s="792"/>
      <c r="AF61" s="792"/>
      <c r="AG61" s="792"/>
      <c r="AH61" s="792"/>
      <c r="AI61" s="792"/>
      <c r="AJ61" s="792"/>
      <c r="AK61" s="792"/>
      <c r="AL61" s="792"/>
      <c r="AM61" s="792"/>
      <c r="AN61" s="792"/>
      <c r="AO61" s="792"/>
      <c r="AP61" s="792"/>
      <c r="AQ61" s="792"/>
      <c r="AR61" s="792"/>
      <c r="AS61" s="792"/>
      <c r="AT61" s="792"/>
      <c r="AU61" s="792"/>
      <c r="AV61" s="792"/>
      <c r="AW61" s="792"/>
      <c r="AX61" s="792"/>
      <c r="AY61" s="792"/>
      <c r="AZ61" s="792"/>
      <c r="BA61" s="792"/>
      <c r="BB61" s="792"/>
      <c r="BC61" s="792"/>
      <c r="BD61" s="792"/>
      <c r="BE61" s="792"/>
      <c r="BF61" s="129"/>
      <c r="BG61" s="291"/>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74"/>
      <c r="DO61" s="74"/>
      <c r="DP61" s="74"/>
      <c r="DQ61" s="74"/>
      <c r="DR61" s="74"/>
      <c r="DS61" s="74"/>
      <c r="DT61" s="74"/>
      <c r="DU61" s="74"/>
      <c r="DV61" s="74"/>
      <c r="DW61" s="74"/>
      <c r="DX61" s="74"/>
      <c r="DY61" s="74"/>
      <c r="DZ61" s="74"/>
      <c r="EA61" s="74"/>
      <c r="EB61" s="74"/>
      <c r="EC61" s="3"/>
    </row>
    <row r="62" spans="1:133" s="1" customFormat="1" ht="12.75" customHeight="1">
      <c r="A62" s="103"/>
      <c r="B62" s="447"/>
      <c r="C62" s="447"/>
      <c r="D62" s="178"/>
      <c r="E62" s="178"/>
      <c r="F62" s="448"/>
      <c r="G62" s="448"/>
      <c r="H62" s="448"/>
      <c r="I62" s="448"/>
      <c r="J62" s="448"/>
      <c r="K62" s="285"/>
      <c r="L62" s="449"/>
      <c r="M62" s="449"/>
      <c r="N62" s="449"/>
      <c r="O62" s="449"/>
      <c r="P62" s="449"/>
      <c r="Q62" s="449"/>
      <c r="R62" s="449"/>
      <c r="S62" s="286"/>
      <c r="T62" s="450"/>
      <c r="U62" s="450"/>
      <c r="V62" s="450"/>
      <c r="W62" s="450"/>
      <c r="X62" s="450"/>
      <c r="Y62" s="450"/>
      <c r="Z62" s="450"/>
      <c r="AA62" s="450"/>
      <c r="AB62" s="450"/>
      <c r="AC62" s="450"/>
      <c r="AD62" s="450"/>
      <c r="AE62" s="450"/>
      <c r="AF62" s="450"/>
      <c r="AG62" s="450"/>
      <c r="AH62" s="450"/>
      <c r="AI62" s="450"/>
      <c r="AJ62" s="450"/>
      <c r="AK62" s="450"/>
      <c r="AL62" s="450"/>
      <c r="AM62" s="450"/>
      <c r="AN62" s="450"/>
      <c r="AO62" s="450"/>
      <c r="AP62" s="450"/>
      <c r="AQ62" s="450"/>
      <c r="AR62" s="450"/>
      <c r="AS62" s="450"/>
      <c r="AT62" s="450"/>
      <c r="AU62" s="450"/>
      <c r="AV62" s="450"/>
      <c r="AW62" s="450"/>
      <c r="AX62" s="450"/>
      <c r="AY62" s="450"/>
      <c r="AZ62" s="450"/>
      <c r="BA62" s="450"/>
      <c r="BB62" s="450"/>
      <c r="BC62" s="450"/>
      <c r="BD62" s="450"/>
      <c r="BE62" s="450"/>
      <c r="BF62" s="129"/>
      <c r="BG62" s="291"/>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74"/>
      <c r="DO62" s="74"/>
      <c r="DP62" s="74"/>
      <c r="DQ62" s="74"/>
      <c r="DR62" s="74"/>
      <c r="DS62" s="74"/>
      <c r="DT62" s="74"/>
      <c r="DU62" s="74"/>
      <c r="DV62" s="74"/>
      <c r="DW62" s="74"/>
      <c r="DX62" s="74"/>
      <c r="DY62" s="74"/>
      <c r="DZ62" s="74"/>
      <c r="EA62" s="74"/>
      <c r="EB62" s="74"/>
      <c r="EC62" s="3"/>
    </row>
    <row r="63" spans="1:133" s="1" customFormat="1" ht="12.75" customHeight="1">
      <c r="A63" s="103"/>
      <c r="B63" s="73" t="s">
        <v>124</v>
      </c>
      <c r="C63" s="53"/>
      <c r="D63" s="53"/>
      <c r="E63" s="53"/>
      <c r="F63" s="53"/>
      <c r="G63" s="53"/>
      <c r="H63" s="53"/>
      <c r="I63" s="53"/>
      <c r="J63" s="53"/>
      <c r="K63" s="53"/>
      <c r="L63" s="53"/>
      <c r="M63" s="53"/>
      <c r="N63" s="53"/>
      <c r="O63" s="53"/>
      <c r="P63" s="53"/>
      <c r="Q63" s="53"/>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291"/>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74"/>
      <c r="DO63" s="74"/>
      <c r="DP63" s="74"/>
      <c r="DQ63" s="74"/>
      <c r="DR63" s="74"/>
      <c r="DS63" s="74"/>
      <c r="DT63" s="74"/>
      <c r="DU63" s="74"/>
      <c r="DV63" s="74"/>
      <c r="DW63" s="74"/>
      <c r="DX63" s="74"/>
      <c r="DY63" s="74"/>
      <c r="DZ63" s="74"/>
      <c r="EA63" s="74"/>
      <c r="EB63" s="74"/>
      <c r="EC63" s="3"/>
    </row>
    <row r="64" spans="1:133" s="1" customFormat="1" ht="14">
      <c r="A64" s="103"/>
      <c r="B64" s="181" t="s">
        <v>36</v>
      </c>
      <c r="C64" s="129"/>
      <c r="D64" s="144" t="s">
        <v>35</v>
      </c>
      <c r="E64" s="144"/>
      <c r="F64" s="144"/>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291"/>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74"/>
      <c r="DO64" s="74"/>
      <c r="DP64" s="74"/>
      <c r="DQ64" s="74"/>
      <c r="DR64" s="74"/>
      <c r="DS64" s="74"/>
      <c r="DT64" s="74"/>
      <c r="DU64" s="74"/>
      <c r="DV64" s="74"/>
      <c r="DW64" s="74"/>
      <c r="DX64" s="74"/>
      <c r="DY64" s="74"/>
      <c r="DZ64" s="74"/>
      <c r="EA64" s="74"/>
      <c r="EB64" s="74"/>
      <c r="EC64" s="3"/>
    </row>
    <row r="65" spans="1:133" s="1" customFormat="1" ht="14">
      <c r="A65" s="103"/>
      <c r="B65" s="181" t="s">
        <v>36</v>
      </c>
      <c r="C65" s="129"/>
      <c r="D65" s="144" t="s">
        <v>125</v>
      </c>
      <c r="E65" s="144"/>
      <c r="F65" s="144"/>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291"/>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74"/>
      <c r="DO65" s="74"/>
      <c r="DP65" s="74"/>
      <c r="DQ65" s="74"/>
      <c r="DR65" s="74"/>
      <c r="DS65" s="74"/>
      <c r="DT65" s="74"/>
      <c r="DU65" s="74"/>
      <c r="DV65" s="74"/>
      <c r="DW65" s="74"/>
      <c r="DX65" s="74"/>
      <c r="DY65" s="74"/>
      <c r="DZ65" s="74"/>
      <c r="EA65" s="74"/>
      <c r="EB65" s="74"/>
      <c r="EC65" s="3"/>
    </row>
    <row r="66" spans="1:133" s="1" customFormat="1">
      <c r="A66" s="103"/>
      <c r="B66" s="165"/>
      <c r="C66" s="129"/>
      <c r="D66" s="144"/>
      <c r="E66" s="144"/>
      <c r="F66" s="144" t="s">
        <v>262</v>
      </c>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291"/>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74"/>
      <c r="DO66" s="74"/>
      <c r="DP66" s="74"/>
      <c r="DQ66" s="74"/>
      <c r="DR66" s="74"/>
      <c r="DS66" s="74"/>
      <c r="DT66" s="74"/>
      <c r="DU66" s="74"/>
      <c r="DV66" s="74"/>
      <c r="DW66" s="74"/>
      <c r="DX66" s="74"/>
      <c r="DY66" s="74"/>
      <c r="DZ66" s="74"/>
      <c r="EA66" s="74"/>
      <c r="EB66" s="74"/>
      <c r="EC66" s="3"/>
    </row>
    <row r="67" spans="1:133" s="1" customFormat="1" ht="12.75" customHeight="1">
      <c r="A67" s="103"/>
      <c r="B67" s="181" t="s">
        <v>36</v>
      </c>
      <c r="C67" s="129"/>
      <c r="D67" s="144" t="s">
        <v>145</v>
      </c>
      <c r="E67" s="144"/>
      <c r="F67" s="144"/>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224"/>
      <c r="BG67" s="291"/>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74"/>
      <c r="DO67" s="74"/>
      <c r="DP67" s="74"/>
      <c r="DQ67" s="74"/>
      <c r="DR67" s="74"/>
      <c r="DS67" s="74"/>
      <c r="DT67" s="74"/>
      <c r="DU67" s="74"/>
      <c r="DV67" s="74"/>
      <c r="DW67" s="74"/>
      <c r="DX67" s="74"/>
      <c r="DY67" s="74"/>
      <c r="DZ67" s="74"/>
      <c r="EA67" s="74"/>
      <c r="EB67" s="74"/>
      <c r="EC67" s="3"/>
    </row>
    <row r="68" spans="1:133" s="1" customFormat="1">
      <c r="A68" s="103"/>
      <c r="B68" s="165"/>
      <c r="C68" s="129"/>
      <c r="D68" s="144" t="s">
        <v>146</v>
      </c>
      <c r="E68" s="129"/>
      <c r="F68" s="144"/>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291"/>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74"/>
      <c r="DO68" s="74"/>
      <c r="DP68" s="74"/>
      <c r="DQ68" s="74"/>
      <c r="DR68" s="74"/>
      <c r="DS68" s="74"/>
      <c r="DT68" s="74"/>
      <c r="DU68" s="74"/>
      <c r="DV68" s="74"/>
      <c r="DW68" s="74"/>
      <c r="DX68" s="74"/>
      <c r="DY68" s="74"/>
      <c r="DZ68" s="74"/>
      <c r="EA68" s="74"/>
      <c r="EB68" s="74"/>
      <c r="EC68" s="3"/>
    </row>
    <row r="69" spans="1:133" s="1" customFormat="1">
      <c r="A69" s="103"/>
      <c r="B69" s="165"/>
      <c r="C69" s="129"/>
      <c r="D69" s="144"/>
      <c r="E69" s="129"/>
      <c r="F69" s="144"/>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291"/>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74"/>
      <c r="DO69" s="74"/>
      <c r="DP69" s="74"/>
      <c r="DQ69" s="74"/>
      <c r="DR69" s="74"/>
      <c r="DS69" s="74"/>
      <c r="DT69" s="74"/>
      <c r="DU69" s="74"/>
      <c r="DV69" s="74"/>
      <c r="DW69" s="74"/>
      <c r="DX69" s="74"/>
      <c r="DY69" s="74"/>
      <c r="DZ69" s="74"/>
      <c r="EA69" s="74"/>
      <c r="EB69" s="74"/>
      <c r="EC69" s="3"/>
    </row>
    <row r="70" spans="1:133" s="1" customFormat="1">
      <c r="A70" s="103"/>
      <c r="B70" s="472" t="s">
        <v>318</v>
      </c>
      <c r="C70" s="129"/>
      <c r="D70" s="144"/>
      <c r="E70" s="129"/>
      <c r="F70" s="144"/>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291"/>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74"/>
      <c r="DO70" s="74"/>
      <c r="DP70" s="74"/>
      <c r="DQ70" s="74"/>
      <c r="DR70" s="74"/>
      <c r="DS70" s="74"/>
      <c r="DT70" s="74"/>
      <c r="DU70" s="74"/>
      <c r="DV70" s="74"/>
      <c r="DW70" s="74"/>
      <c r="DX70" s="74"/>
      <c r="DY70" s="74"/>
      <c r="DZ70" s="74"/>
      <c r="EA70" s="74"/>
      <c r="EB70" s="74"/>
      <c r="EC70" s="3"/>
    </row>
    <row r="71" spans="1:133" s="1" customFormat="1">
      <c r="A71" s="103"/>
      <c r="B71" s="788" t="s">
        <v>323</v>
      </c>
      <c r="C71" s="788"/>
      <c r="D71" s="788"/>
      <c r="E71" s="788"/>
      <c r="F71" s="788"/>
      <c r="G71" s="788"/>
      <c r="H71" s="788"/>
      <c r="I71" s="788"/>
      <c r="J71" s="788"/>
      <c r="K71" s="788"/>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88"/>
      <c r="AJ71" s="788"/>
      <c r="AK71" s="788"/>
      <c r="AL71" s="788"/>
      <c r="AM71" s="788"/>
      <c r="AN71" s="788"/>
      <c r="AO71" s="788"/>
      <c r="AP71" s="788"/>
      <c r="AQ71" s="788"/>
      <c r="AR71" s="788"/>
      <c r="AS71" s="788"/>
      <c r="AT71" s="788"/>
      <c r="AU71" s="788"/>
      <c r="AV71" s="788"/>
      <c r="AW71" s="788"/>
      <c r="AX71" s="788"/>
      <c r="AY71" s="788"/>
      <c r="AZ71" s="788"/>
      <c r="BA71" s="788"/>
      <c r="BB71" s="788"/>
      <c r="BC71" s="129"/>
      <c r="BD71" s="129"/>
      <c r="BE71" s="129"/>
      <c r="BF71" s="129"/>
      <c r="BG71" s="291"/>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74"/>
      <c r="DO71" s="74"/>
      <c r="DP71" s="74"/>
      <c r="DQ71" s="74"/>
      <c r="DR71" s="74"/>
      <c r="DS71" s="74"/>
      <c r="DT71" s="74"/>
      <c r="DU71" s="74"/>
      <c r="DV71" s="74"/>
      <c r="DW71" s="74"/>
      <c r="DX71" s="74"/>
      <c r="DY71" s="74"/>
      <c r="DZ71" s="74"/>
      <c r="EA71" s="74"/>
      <c r="EB71" s="74"/>
      <c r="EC71" s="3"/>
    </row>
    <row r="72" spans="1:133" s="1" customFormat="1">
      <c r="A72" s="103"/>
      <c r="B72" s="789" t="s">
        <v>319</v>
      </c>
      <c r="C72" s="790"/>
      <c r="D72" s="790"/>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c r="AS72" s="790"/>
      <c r="AT72" s="790"/>
      <c r="AU72" s="790"/>
      <c r="AV72" s="790"/>
      <c r="AW72" s="790"/>
      <c r="AX72" s="790"/>
      <c r="AY72" s="790"/>
      <c r="AZ72" s="790"/>
      <c r="BA72" s="790"/>
      <c r="BB72" s="790"/>
      <c r="BC72" s="129"/>
      <c r="BD72" s="129"/>
      <c r="BE72" s="129"/>
      <c r="BF72" s="129"/>
      <c r="BG72" s="291"/>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74"/>
      <c r="DO72" s="74"/>
      <c r="DP72" s="74"/>
      <c r="DQ72" s="74"/>
      <c r="DR72" s="74"/>
      <c r="DS72" s="74"/>
      <c r="DT72" s="74"/>
      <c r="DU72" s="74"/>
      <c r="DV72" s="74"/>
      <c r="DW72" s="74"/>
      <c r="DX72" s="74"/>
      <c r="DY72" s="74"/>
      <c r="DZ72" s="74"/>
      <c r="EA72" s="74"/>
      <c r="EB72" s="74"/>
      <c r="EC72" s="3"/>
    </row>
    <row r="73" spans="1:133" s="1" customFormat="1">
      <c r="A73" s="103"/>
      <c r="B73" s="789" t="s">
        <v>320</v>
      </c>
      <c r="C73" s="791"/>
      <c r="D73" s="791"/>
      <c r="E73" s="791"/>
      <c r="F73" s="791"/>
      <c r="G73" s="791"/>
      <c r="H73" s="791"/>
      <c r="I73" s="791"/>
      <c r="J73" s="791"/>
      <c r="K73" s="791"/>
      <c r="L73" s="791"/>
      <c r="M73" s="791"/>
      <c r="N73" s="791"/>
      <c r="O73" s="791"/>
      <c r="P73" s="791"/>
      <c r="Q73" s="791"/>
      <c r="R73" s="791"/>
      <c r="S73" s="791"/>
      <c r="T73" s="791"/>
      <c r="U73" s="791"/>
      <c r="V73" s="791"/>
      <c r="W73" s="791"/>
      <c r="X73" s="791"/>
      <c r="Y73" s="791"/>
      <c r="Z73" s="791"/>
      <c r="AA73" s="791"/>
      <c r="AB73" s="791"/>
      <c r="AC73" s="791"/>
      <c r="AD73" s="791"/>
      <c r="AE73" s="791"/>
      <c r="AF73" s="791"/>
      <c r="AG73" s="791"/>
      <c r="AH73" s="791"/>
      <c r="AI73" s="791"/>
      <c r="AJ73" s="791"/>
      <c r="AK73" s="791"/>
      <c r="AL73" s="791"/>
      <c r="AM73" s="791"/>
      <c r="AN73" s="791"/>
      <c r="AO73" s="791"/>
      <c r="AP73" s="791"/>
      <c r="AQ73" s="791"/>
      <c r="AR73" s="791"/>
      <c r="AS73" s="791"/>
      <c r="AT73" s="791"/>
      <c r="AU73" s="791"/>
      <c r="AV73" s="791"/>
      <c r="AW73" s="791"/>
      <c r="AX73" s="791"/>
      <c r="AY73" s="791"/>
      <c r="AZ73" s="791"/>
      <c r="BA73" s="791"/>
      <c r="BB73" s="791"/>
      <c r="BC73" s="791"/>
      <c r="BD73" s="791"/>
      <c r="BE73" s="791"/>
      <c r="BF73" s="791"/>
      <c r="BG73" s="291"/>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74"/>
      <c r="DO73" s="74"/>
      <c r="DP73" s="74"/>
      <c r="DQ73" s="74"/>
      <c r="DR73" s="74"/>
      <c r="DS73" s="74"/>
      <c r="DT73" s="74"/>
      <c r="DU73" s="74"/>
      <c r="DV73" s="74"/>
      <c r="DW73" s="74"/>
      <c r="DX73" s="74"/>
      <c r="DY73" s="74"/>
      <c r="DZ73" s="74"/>
      <c r="EA73" s="74"/>
      <c r="EB73" s="74"/>
      <c r="EC73" s="3"/>
    </row>
    <row r="74" spans="1:133" s="1" customFormat="1">
      <c r="A74" s="103"/>
      <c r="B74" s="789" t="s">
        <v>321</v>
      </c>
      <c r="C74" s="791"/>
      <c r="D74" s="791"/>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c r="AY74" s="791"/>
      <c r="AZ74" s="791"/>
      <c r="BA74" s="791"/>
      <c r="BB74" s="791"/>
      <c r="BC74" s="791"/>
      <c r="BD74" s="791"/>
      <c r="BE74" s="791"/>
      <c r="BF74" s="791"/>
      <c r="BG74" s="291"/>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74"/>
      <c r="DO74" s="74"/>
      <c r="DP74" s="74"/>
      <c r="DQ74" s="74"/>
      <c r="DR74" s="74"/>
      <c r="DS74" s="74"/>
      <c r="DT74" s="74"/>
      <c r="DU74" s="74"/>
      <c r="DV74" s="74"/>
      <c r="DW74" s="74"/>
      <c r="DX74" s="74"/>
      <c r="DY74" s="74"/>
      <c r="DZ74" s="74"/>
      <c r="EA74" s="74"/>
      <c r="EB74" s="74"/>
      <c r="EC74" s="3"/>
    </row>
    <row r="75" spans="1:133" s="1" customFormat="1">
      <c r="A75" s="103"/>
      <c r="B75" s="789" t="s">
        <v>322</v>
      </c>
      <c r="C75" s="791"/>
      <c r="D75" s="791"/>
      <c r="E75" s="791"/>
      <c r="F75" s="791"/>
      <c r="G75" s="791"/>
      <c r="H75" s="791"/>
      <c r="I75" s="791"/>
      <c r="J75" s="791"/>
      <c r="K75" s="791"/>
      <c r="L75" s="791"/>
      <c r="M75" s="791"/>
      <c r="N75" s="791"/>
      <c r="O75" s="791"/>
      <c r="P75" s="791"/>
      <c r="Q75" s="791"/>
      <c r="R75" s="791"/>
      <c r="S75" s="791"/>
      <c r="T75" s="791"/>
      <c r="U75" s="791"/>
      <c r="V75" s="791"/>
      <c r="W75" s="791"/>
      <c r="X75" s="791"/>
      <c r="Y75" s="791"/>
      <c r="Z75" s="791"/>
      <c r="AA75" s="791"/>
      <c r="AB75" s="791"/>
      <c r="AC75" s="791"/>
      <c r="AD75" s="791"/>
      <c r="AE75" s="791"/>
      <c r="AF75" s="791"/>
      <c r="AG75" s="791"/>
      <c r="AH75" s="791"/>
      <c r="AI75" s="791"/>
      <c r="AJ75" s="791"/>
      <c r="AK75" s="791"/>
      <c r="AL75" s="791"/>
      <c r="AM75" s="791"/>
      <c r="AN75" s="791"/>
      <c r="AO75" s="791"/>
      <c r="AP75" s="791"/>
      <c r="AQ75" s="791"/>
      <c r="AR75" s="791"/>
      <c r="AS75" s="791"/>
      <c r="AT75" s="791"/>
      <c r="AU75" s="791"/>
      <c r="AV75" s="791"/>
      <c r="AW75" s="791"/>
      <c r="AX75" s="791"/>
      <c r="AY75" s="791"/>
      <c r="AZ75" s="791"/>
      <c r="BA75" s="791"/>
      <c r="BB75" s="791"/>
      <c r="BC75" s="791"/>
      <c r="BD75" s="791"/>
      <c r="BE75" s="791"/>
      <c r="BF75" s="791"/>
      <c r="BG75" s="291"/>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74"/>
      <c r="DO75" s="74"/>
      <c r="DP75" s="74"/>
      <c r="DQ75" s="74"/>
      <c r="DR75" s="74"/>
      <c r="DS75" s="74"/>
      <c r="DT75" s="74"/>
      <c r="DU75" s="74"/>
      <c r="DV75" s="74"/>
      <c r="DW75" s="74"/>
      <c r="DX75" s="74"/>
      <c r="DY75" s="74"/>
      <c r="DZ75" s="74"/>
      <c r="EA75" s="74"/>
      <c r="EB75" s="74"/>
      <c r="EC75" s="3"/>
    </row>
    <row r="76" spans="1:133" s="1" customFormat="1">
      <c r="A76" s="103"/>
      <c r="B76" s="181"/>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291"/>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74"/>
      <c r="DO76" s="74"/>
      <c r="DP76" s="74"/>
      <c r="DQ76" s="74"/>
      <c r="DR76" s="74"/>
      <c r="DS76" s="74"/>
      <c r="DT76" s="74"/>
      <c r="DU76" s="74"/>
      <c r="DV76" s="74"/>
      <c r="DW76" s="74"/>
      <c r="DX76" s="74"/>
      <c r="DY76" s="74"/>
      <c r="DZ76" s="74"/>
      <c r="EA76" s="74"/>
      <c r="EB76" s="74"/>
      <c r="EC76" s="3"/>
    </row>
    <row r="77" spans="1:133" s="1" customFormat="1">
      <c r="A77" s="468"/>
      <c r="B77" s="55" t="s">
        <v>160</v>
      </c>
      <c r="C77" s="55"/>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180"/>
      <c r="BA77" s="49"/>
      <c r="BB77" s="217"/>
      <c r="BC77" s="217"/>
      <c r="BD77" s="217"/>
      <c r="BE77" s="217"/>
      <c r="BF77" s="129"/>
      <c r="BG77" s="291"/>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74"/>
      <c r="DO77" s="74"/>
      <c r="DP77" s="74"/>
      <c r="DQ77" s="74"/>
      <c r="DR77" s="74"/>
      <c r="DS77" s="74"/>
      <c r="DT77" s="74"/>
      <c r="DU77" s="74"/>
      <c r="DV77" s="74"/>
      <c r="DW77" s="74"/>
      <c r="DX77" s="74"/>
      <c r="DY77" s="74"/>
      <c r="DZ77" s="74"/>
      <c r="EA77" s="74"/>
      <c r="EB77" s="74"/>
      <c r="EC77" s="3"/>
    </row>
    <row r="78" spans="1:133" s="1" customFormat="1">
      <c r="A78" s="468"/>
      <c r="B78" s="536"/>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89"/>
      <c r="AJ78" s="489"/>
      <c r="AK78" s="489"/>
      <c r="AL78" s="489"/>
      <c r="AM78" s="489"/>
      <c r="AN78" s="489"/>
      <c r="AO78" s="489"/>
      <c r="AP78" s="489"/>
      <c r="AQ78" s="489"/>
      <c r="AR78" s="489"/>
      <c r="AS78" s="489"/>
      <c r="AT78" s="489"/>
      <c r="AU78" s="489"/>
      <c r="AV78" s="489"/>
      <c r="AW78" s="489"/>
      <c r="AX78" s="489"/>
      <c r="AY78" s="489"/>
      <c r="AZ78" s="489"/>
      <c r="BA78" s="489"/>
      <c r="BB78" s="489"/>
      <c r="BC78" s="489"/>
      <c r="BD78" s="489"/>
      <c r="BE78" s="489"/>
      <c r="BF78" s="129"/>
      <c r="BG78" s="291"/>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74"/>
      <c r="DO78" s="74"/>
      <c r="DP78" s="74"/>
      <c r="DQ78" s="74"/>
      <c r="DR78" s="74"/>
      <c r="DS78" s="74"/>
      <c r="DT78" s="74"/>
      <c r="DU78" s="74"/>
      <c r="DV78" s="74"/>
      <c r="DW78" s="74"/>
      <c r="DX78" s="74"/>
      <c r="DY78" s="74"/>
      <c r="DZ78" s="74"/>
      <c r="EA78" s="74"/>
      <c r="EB78" s="74"/>
      <c r="EC78" s="3"/>
    </row>
    <row r="79" spans="1:133" s="1" customFormat="1">
      <c r="A79" s="468"/>
      <c r="B79" s="537" t="s">
        <v>558</v>
      </c>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89"/>
      <c r="AZ79" s="489"/>
      <c r="BA79" s="489"/>
      <c r="BB79" s="489"/>
      <c r="BC79" s="489"/>
      <c r="BD79" s="489"/>
      <c r="BE79" s="489"/>
      <c r="BF79" s="129"/>
      <c r="BG79" s="291"/>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74"/>
      <c r="DO79" s="74"/>
      <c r="DP79" s="74"/>
      <c r="DQ79" s="74"/>
      <c r="DR79" s="74"/>
      <c r="DS79" s="74"/>
      <c r="DT79" s="74"/>
      <c r="DU79" s="74"/>
      <c r="DV79" s="74"/>
      <c r="DW79" s="74"/>
      <c r="DX79" s="74"/>
      <c r="DY79" s="74"/>
      <c r="DZ79" s="74"/>
      <c r="EA79" s="74"/>
      <c r="EB79" s="74"/>
      <c r="EC79" s="3"/>
    </row>
    <row r="80" spans="1:133" s="1" customFormat="1">
      <c r="A80" s="468"/>
      <c r="B80" s="538" t="s">
        <v>559</v>
      </c>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c r="AW80" s="489"/>
      <c r="AX80" s="489"/>
      <c r="AY80" s="489"/>
      <c r="AZ80" s="489"/>
      <c r="BA80" s="489"/>
      <c r="BB80" s="489"/>
      <c r="BC80" s="489"/>
      <c r="BD80" s="489"/>
      <c r="BE80" s="489"/>
      <c r="BF80" s="129"/>
      <c r="BG80" s="291"/>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74"/>
      <c r="DO80" s="74"/>
      <c r="DP80" s="74"/>
      <c r="DQ80" s="74"/>
      <c r="DR80" s="74"/>
      <c r="DS80" s="74"/>
      <c r="DT80" s="74"/>
      <c r="DU80" s="74"/>
      <c r="DV80" s="74"/>
      <c r="DW80" s="74"/>
      <c r="DX80" s="74"/>
      <c r="DY80" s="74"/>
      <c r="DZ80" s="74"/>
      <c r="EA80" s="74"/>
      <c r="EB80" s="74"/>
      <c r="EC80" s="3"/>
    </row>
    <row r="81" spans="1:133" s="1" customFormat="1">
      <c r="A81" s="468"/>
      <c r="B81" s="537" t="s">
        <v>560</v>
      </c>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129"/>
      <c r="BG81" s="291"/>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74"/>
      <c r="DO81" s="74"/>
      <c r="DP81" s="74"/>
      <c r="DQ81" s="74"/>
      <c r="DR81" s="74"/>
      <c r="DS81" s="74"/>
      <c r="DT81" s="74"/>
      <c r="DU81" s="74"/>
      <c r="DV81" s="74"/>
      <c r="DW81" s="74"/>
      <c r="DX81" s="74"/>
      <c r="DY81" s="74"/>
      <c r="DZ81" s="74"/>
      <c r="EA81" s="74"/>
      <c r="EB81" s="74"/>
      <c r="EC81" s="3"/>
    </row>
    <row r="82" spans="1:133" s="1" customFormat="1">
      <c r="A82" s="468"/>
      <c r="B82" s="538" t="s">
        <v>561</v>
      </c>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89"/>
      <c r="AY82" s="489"/>
      <c r="AZ82" s="489"/>
      <c r="BA82" s="489"/>
      <c r="BB82" s="489"/>
      <c r="BC82" s="489"/>
      <c r="BD82" s="489"/>
      <c r="BE82" s="489"/>
      <c r="BF82" s="129"/>
      <c r="BG82" s="291"/>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74"/>
      <c r="DO82" s="74"/>
      <c r="DP82" s="74"/>
      <c r="DQ82" s="74"/>
      <c r="DR82" s="74"/>
      <c r="DS82" s="74"/>
      <c r="DT82" s="74"/>
      <c r="DU82" s="74"/>
      <c r="DV82" s="74"/>
      <c r="DW82" s="74"/>
      <c r="DX82" s="74"/>
      <c r="DY82" s="74"/>
      <c r="DZ82" s="74"/>
      <c r="EA82" s="74"/>
      <c r="EB82" s="74"/>
      <c r="EC82" s="3"/>
    </row>
    <row r="83" spans="1:133" s="1" customFormat="1">
      <c r="A83" s="468"/>
      <c r="B83" s="539" t="s">
        <v>562</v>
      </c>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89"/>
      <c r="AZ83" s="489"/>
      <c r="BA83" s="489"/>
      <c r="BB83" s="489"/>
      <c r="BC83" s="489"/>
      <c r="BD83" s="489"/>
      <c r="BE83" s="489"/>
      <c r="BF83" s="129"/>
      <c r="BG83" s="291"/>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74"/>
      <c r="DO83" s="74"/>
      <c r="DP83" s="74"/>
      <c r="DQ83" s="74"/>
      <c r="DR83" s="74"/>
      <c r="DS83" s="74"/>
      <c r="DT83" s="74"/>
      <c r="DU83" s="74"/>
      <c r="DV83" s="74"/>
      <c r="DW83" s="74"/>
      <c r="DX83" s="74"/>
      <c r="DY83" s="74"/>
      <c r="DZ83" s="74"/>
      <c r="EA83" s="74"/>
      <c r="EB83" s="74"/>
      <c r="EC83" s="3"/>
    </row>
    <row r="84" spans="1:133" s="1" customFormat="1">
      <c r="A84" s="468"/>
      <c r="B84" s="540"/>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c r="AF84" s="489"/>
      <c r="AG84" s="489"/>
      <c r="AH84" s="489"/>
      <c r="AI84" s="489"/>
      <c r="AJ84" s="489"/>
      <c r="AK84" s="489"/>
      <c r="AL84" s="489"/>
      <c r="AM84" s="489"/>
      <c r="AN84" s="489"/>
      <c r="AO84" s="489"/>
      <c r="AP84" s="489"/>
      <c r="AQ84" s="489"/>
      <c r="AR84" s="489"/>
      <c r="AS84" s="489"/>
      <c r="AT84" s="489"/>
      <c r="AU84" s="489"/>
      <c r="AV84" s="489"/>
      <c r="AW84" s="489"/>
      <c r="AX84" s="489"/>
      <c r="AY84" s="489"/>
      <c r="AZ84" s="489"/>
      <c r="BA84" s="489"/>
      <c r="BB84" s="489"/>
      <c r="BC84" s="489"/>
      <c r="BD84" s="489"/>
      <c r="BE84" s="489"/>
      <c r="BF84" s="129"/>
      <c r="BG84" s="291"/>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74"/>
      <c r="DO84" s="74"/>
      <c r="DP84" s="74"/>
      <c r="DQ84" s="74"/>
      <c r="DR84" s="74"/>
      <c r="DS84" s="74"/>
      <c r="DT84" s="74"/>
      <c r="DU84" s="74"/>
      <c r="DV84" s="74"/>
      <c r="DW84" s="74"/>
      <c r="DX84" s="74"/>
      <c r="DY84" s="74"/>
      <c r="DZ84" s="74"/>
      <c r="EA84" s="74"/>
      <c r="EB84" s="74"/>
      <c r="EC84" s="3"/>
    </row>
    <row r="85" spans="1:133" s="1" customFormat="1">
      <c r="A85" s="468"/>
      <c r="B85" s="540"/>
      <c r="C85" s="541"/>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c r="AC85" s="489"/>
      <c r="AD85" s="489"/>
      <c r="AE85" s="489"/>
      <c r="AF85" s="489"/>
      <c r="AG85" s="489"/>
      <c r="AH85" s="489"/>
      <c r="AI85" s="489"/>
      <c r="AJ85" s="489"/>
      <c r="AK85" s="489"/>
      <c r="AL85" s="489"/>
      <c r="AM85" s="489"/>
      <c r="AN85" s="489"/>
      <c r="AO85" s="489"/>
      <c r="AP85" s="489"/>
      <c r="AQ85" s="489"/>
      <c r="AR85" s="489"/>
      <c r="AS85" s="489"/>
      <c r="AT85" s="489"/>
      <c r="AU85" s="489"/>
      <c r="AV85" s="489"/>
      <c r="AW85" s="489"/>
      <c r="AX85" s="489"/>
      <c r="AY85" s="489"/>
      <c r="AZ85" s="489"/>
      <c r="BA85" s="489"/>
      <c r="BB85" s="489"/>
      <c r="BC85" s="489"/>
      <c r="BD85" s="489"/>
      <c r="BE85" s="489"/>
      <c r="BF85" s="129"/>
      <c r="BG85" s="291"/>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74"/>
      <c r="DO85" s="74"/>
      <c r="DP85" s="74"/>
      <c r="DQ85" s="74"/>
      <c r="DR85" s="74"/>
      <c r="DS85" s="74"/>
      <c r="DT85" s="74"/>
      <c r="DU85" s="74"/>
      <c r="DV85" s="74"/>
      <c r="DW85" s="74"/>
      <c r="DX85" s="74"/>
      <c r="DY85" s="74"/>
      <c r="DZ85" s="74"/>
      <c r="EA85" s="74"/>
      <c r="EB85" s="74"/>
      <c r="EC85" s="3"/>
    </row>
    <row r="86" spans="1:133" s="1" customFormat="1">
      <c r="A86" s="468"/>
      <c r="B86" s="538" t="s">
        <v>563</v>
      </c>
      <c r="C86" s="541"/>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c r="AC86" s="489"/>
      <c r="AD86" s="489"/>
      <c r="AE86" s="489"/>
      <c r="AF86" s="489"/>
      <c r="AG86" s="489"/>
      <c r="AH86" s="489"/>
      <c r="AI86" s="489"/>
      <c r="AJ86" s="489"/>
      <c r="AK86" s="489"/>
      <c r="AL86" s="489"/>
      <c r="AM86" s="489"/>
      <c r="AN86" s="489"/>
      <c r="AO86" s="489"/>
      <c r="AP86" s="489"/>
      <c r="AQ86" s="489"/>
      <c r="AR86" s="489"/>
      <c r="AS86" s="489"/>
      <c r="AT86" s="489"/>
      <c r="AU86" s="489"/>
      <c r="AV86" s="489"/>
      <c r="AW86" s="489"/>
      <c r="AX86" s="489"/>
      <c r="AY86" s="489"/>
      <c r="AZ86" s="489"/>
      <c r="BA86" s="489"/>
      <c r="BB86" s="489"/>
      <c r="BC86" s="489"/>
      <c r="BD86" s="489"/>
      <c r="BE86" s="489"/>
      <c r="BF86" s="129"/>
      <c r="BG86" s="291"/>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74"/>
      <c r="DO86" s="74"/>
      <c r="DP86" s="74"/>
      <c r="DQ86" s="74"/>
      <c r="DR86" s="74"/>
      <c r="DS86" s="74"/>
      <c r="DT86" s="74"/>
      <c r="DU86" s="74"/>
      <c r="DV86" s="74"/>
      <c r="DW86" s="74"/>
      <c r="DX86" s="74"/>
      <c r="DY86" s="74"/>
      <c r="DZ86" s="74"/>
      <c r="EA86" s="74"/>
      <c r="EB86" s="74"/>
      <c r="EC86" s="3"/>
    </row>
    <row r="87" spans="1:133" s="1" customFormat="1">
      <c r="A87" s="468"/>
      <c r="B87" s="538" t="s">
        <v>564</v>
      </c>
      <c r="C87" s="541"/>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89"/>
      <c r="AN87" s="489"/>
      <c r="AO87" s="489"/>
      <c r="AP87" s="489"/>
      <c r="AQ87" s="489"/>
      <c r="AR87" s="489"/>
      <c r="AS87" s="489"/>
      <c r="AT87" s="489"/>
      <c r="AU87" s="489"/>
      <c r="AV87" s="489"/>
      <c r="AW87" s="489"/>
      <c r="AX87" s="489"/>
      <c r="AY87" s="489"/>
      <c r="AZ87" s="489"/>
      <c r="BA87" s="489"/>
      <c r="BB87" s="489"/>
      <c r="BC87" s="489"/>
      <c r="BD87" s="489"/>
      <c r="BE87" s="489"/>
      <c r="BF87" s="129"/>
      <c r="BG87" s="291"/>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74"/>
      <c r="DO87" s="74"/>
      <c r="DP87" s="74"/>
      <c r="DQ87" s="74"/>
      <c r="DR87" s="74"/>
      <c r="DS87" s="74"/>
      <c r="DT87" s="74"/>
      <c r="DU87" s="74"/>
      <c r="DV87" s="74"/>
      <c r="DW87" s="74"/>
      <c r="DX87" s="74"/>
      <c r="DY87" s="74"/>
      <c r="DZ87" s="74"/>
      <c r="EA87" s="74"/>
      <c r="EB87" s="74"/>
      <c r="EC87" s="3"/>
    </row>
    <row r="88" spans="1:133" s="1" customFormat="1">
      <c r="A88" s="468"/>
      <c r="C88" s="541"/>
      <c r="D88" s="489"/>
      <c r="E88" s="489"/>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c r="AE88" s="489"/>
      <c r="AF88" s="489"/>
      <c r="AG88" s="489"/>
      <c r="AH88" s="489"/>
      <c r="AI88" s="489"/>
      <c r="AJ88" s="489"/>
      <c r="AK88" s="489"/>
      <c r="AL88" s="489"/>
      <c r="AM88" s="489"/>
      <c r="AN88" s="489"/>
      <c r="AO88" s="489"/>
      <c r="AP88" s="489"/>
      <c r="AQ88" s="489"/>
      <c r="AR88" s="489"/>
      <c r="AS88" s="489"/>
      <c r="AT88" s="489"/>
      <c r="AU88" s="489"/>
      <c r="AV88" s="489"/>
      <c r="AW88" s="489"/>
      <c r="AX88" s="489"/>
      <c r="AY88" s="489"/>
      <c r="AZ88" s="489"/>
      <c r="BA88" s="489"/>
      <c r="BB88" s="489"/>
      <c r="BC88" s="489"/>
      <c r="BD88" s="489"/>
      <c r="BE88" s="489"/>
      <c r="BF88" s="129"/>
      <c r="BG88" s="291"/>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74"/>
      <c r="DO88" s="74"/>
      <c r="DP88" s="74"/>
      <c r="DQ88" s="74"/>
      <c r="DR88" s="74"/>
      <c r="DS88" s="74"/>
      <c r="DT88" s="74"/>
      <c r="DU88" s="74"/>
      <c r="DV88" s="74"/>
      <c r="DW88" s="74"/>
      <c r="DX88" s="74"/>
      <c r="DY88" s="74"/>
      <c r="DZ88" s="74"/>
      <c r="EA88" s="74"/>
      <c r="EB88" s="74"/>
      <c r="EC88" s="3"/>
    </row>
    <row r="89" spans="1:133" s="1" customFormat="1">
      <c r="A89" s="468"/>
      <c r="B89" s="538" t="s">
        <v>567</v>
      </c>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89"/>
      <c r="AK89" s="489"/>
      <c r="AL89" s="489"/>
      <c r="AM89" s="489"/>
      <c r="AN89" s="489"/>
      <c r="AO89" s="489"/>
      <c r="AP89" s="489"/>
      <c r="AQ89" s="489"/>
      <c r="AR89" s="489"/>
      <c r="AS89" s="489"/>
      <c r="AT89" s="489"/>
      <c r="AU89" s="489"/>
      <c r="AV89" s="489"/>
      <c r="AW89" s="489"/>
      <c r="AX89" s="489"/>
      <c r="AY89" s="489"/>
      <c r="AZ89" s="489"/>
      <c r="BA89" s="489"/>
      <c r="BB89" s="489"/>
      <c r="BC89" s="489"/>
      <c r="BD89" s="489"/>
      <c r="BE89" s="489"/>
      <c r="BF89" s="129"/>
      <c r="BG89" s="291"/>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74"/>
      <c r="DO89" s="74"/>
      <c r="DP89" s="74"/>
      <c r="DQ89" s="74"/>
      <c r="DR89" s="74"/>
      <c r="DS89" s="74"/>
      <c r="DT89" s="74"/>
      <c r="DU89" s="74"/>
      <c r="DV89" s="74"/>
      <c r="DW89" s="74"/>
      <c r="DX89" s="74"/>
      <c r="DY89" s="74"/>
      <c r="DZ89" s="74"/>
      <c r="EA89" s="74"/>
      <c r="EB89" s="74"/>
      <c r="EC89" s="3"/>
    </row>
    <row r="90" spans="1:133" s="1" customFormat="1">
      <c r="A90" s="468"/>
      <c r="B90" s="544" t="s">
        <v>568</v>
      </c>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89"/>
      <c r="AK90" s="489"/>
      <c r="AL90" s="489"/>
      <c r="AM90" s="489"/>
      <c r="AN90" s="489"/>
      <c r="AO90" s="489"/>
      <c r="AP90" s="489"/>
      <c r="AQ90" s="489"/>
      <c r="AR90" s="489"/>
      <c r="AS90" s="489"/>
      <c r="AT90" s="489"/>
      <c r="AU90" s="489"/>
      <c r="AV90" s="489"/>
      <c r="AW90" s="489"/>
      <c r="AX90" s="489"/>
      <c r="AY90" s="489"/>
      <c r="AZ90" s="489"/>
      <c r="BA90" s="489"/>
      <c r="BB90" s="489"/>
      <c r="BC90" s="489"/>
      <c r="BD90" s="489"/>
      <c r="BE90" s="489"/>
      <c r="BF90" s="129"/>
      <c r="BG90" s="291"/>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74"/>
      <c r="DO90" s="74"/>
      <c r="DP90" s="74"/>
      <c r="DQ90" s="74"/>
      <c r="DR90" s="74"/>
      <c r="DS90" s="74"/>
      <c r="DT90" s="74"/>
      <c r="DU90" s="74"/>
      <c r="DV90" s="74"/>
      <c r="DW90" s="74"/>
      <c r="DX90" s="74"/>
      <c r="DY90" s="74"/>
      <c r="DZ90" s="74"/>
      <c r="EA90" s="74"/>
      <c r="EB90" s="74"/>
      <c r="EC90" s="3"/>
    </row>
    <row r="91" spans="1:133" s="1" customFormat="1">
      <c r="A91" s="468"/>
      <c r="B91" s="538" t="s">
        <v>569</v>
      </c>
      <c r="C91" s="489"/>
      <c r="D91" s="489"/>
      <c r="E91" s="489"/>
      <c r="F91" s="540"/>
      <c r="G91" s="489"/>
      <c r="H91" s="489"/>
      <c r="I91" s="489"/>
      <c r="J91" s="489"/>
      <c r="K91" s="489"/>
      <c r="L91" s="489"/>
      <c r="M91" s="489"/>
      <c r="N91" s="489"/>
      <c r="O91" s="489"/>
      <c r="P91" s="489"/>
      <c r="Q91" s="489"/>
      <c r="R91" s="489"/>
      <c r="S91" s="489"/>
      <c r="T91" s="489"/>
      <c r="U91" s="489"/>
      <c r="V91" s="489"/>
      <c r="W91" s="489"/>
      <c r="X91" s="489"/>
      <c r="Y91" s="489"/>
      <c r="Z91" s="489"/>
      <c r="AA91" s="489"/>
      <c r="AB91" s="489"/>
      <c r="AC91" s="489"/>
      <c r="AD91" s="489"/>
      <c r="AE91" s="489"/>
      <c r="AF91" s="489"/>
      <c r="AG91" s="489"/>
      <c r="AH91" s="489"/>
      <c r="AI91" s="489"/>
      <c r="AJ91" s="489"/>
      <c r="AK91" s="489"/>
      <c r="AL91" s="489"/>
      <c r="AM91" s="489"/>
      <c r="AN91" s="489"/>
      <c r="AO91" s="489"/>
      <c r="AP91" s="489"/>
      <c r="AQ91" s="489"/>
      <c r="AR91" s="489"/>
      <c r="AS91" s="489"/>
      <c r="AT91" s="489"/>
      <c r="AU91" s="489"/>
      <c r="AV91" s="489"/>
      <c r="AW91" s="489"/>
      <c r="AX91" s="489"/>
      <c r="AY91" s="489"/>
      <c r="AZ91" s="489"/>
      <c r="BA91" s="489"/>
      <c r="BB91" s="489"/>
      <c r="BC91" s="489"/>
      <c r="BD91" s="489"/>
      <c r="BE91" s="489"/>
      <c r="BF91" s="129"/>
      <c r="BG91" s="291"/>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74"/>
      <c r="DO91" s="74"/>
      <c r="DP91" s="74"/>
      <c r="DQ91" s="74"/>
      <c r="DR91" s="74"/>
      <c r="DS91" s="74"/>
      <c r="DT91" s="74"/>
      <c r="DU91" s="74"/>
      <c r="DV91" s="74"/>
      <c r="DW91" s="74"/>
      <c r="DX91" s="74"/>
      <c r="DY91" s="74"/>
      <c r="DZ91" s="74"/>
      <c r="EA91" s="74"/>
      <c r="EB91" s="74"/>
      <c r="EC91" s="3"/>
    </row>
    <row r="92" spans="1:133" s="1" customFormat="1">
      <c r="A92" s="468"/>
      <c r="B92" s="544" t="s">
        <v>570</v>
      </c>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89"/>
      <c r="AN92" s="489"/>
      <c r="AO92" s="489"/>
      <c r="AP92" s="489"/>
      <c r="AQ92" s="489"/>
      <c r="AR92" s="489"/>
      <c r="AS92" s="489"/>
      <c r="AT92" s="489"/>
      <c r="AU92" s="489"/>
      <c r="AV92" s="489"/>
      <c r="AW92" s="489"/>
      <c r="AX92" s="489"/>
      <c r="AY92" s="489"/>
      <c r="AZ92" s="489"/>
      <c r="BA92" s="489"/>
      <c r="BB92" s="489"/>
      <c r="BC92" s="489"/>
      <c r="BD92" s="489"/>
      <c r="BE92" s="489"/>
      <c r="BF92" s="129"/>
      <c r="BG92" s="291"/>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74"/>
      <c r="DO92" s="74"/>
      <c r="DP92" s="74"/>
      <c r="DQ92" s="74"/>
      <c r="DR92" s="74"/>
      <c r="DS92" s="74"/>
      <c r="DT92" s="74"/>
      <c r="DU92" s="74"/>
      <c r="DV92" s="74"/>
      <c r="DW92" s="74"/>
      <c r="DX92" s="74"/>
      <c r="DY92" s="74"/>
      <c r="DZ92" s="74"/>
      <c r="EA92" s="74"/>
      <c r="EB92" s="74"/>
      <c r="EC92" s="3"/>
    </row>
    <row r="93" spans="1:133" s="1" customFormat="1">
      <c r="A93" s="468"/>
      <c r="B93" s="538" t="s">
        <v>571</v>
      </c>
      <c r="C93" s="489"/>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489"/>
      <c r="AE93" s="489"/>
      <c r="AF93" s="489"/>
      <c r="AG93" s="489"/>
      <c r="AH93" s="489"/>
      <c r="AI93" s="489"/>
      <c r="AJ93" s="489"/>
      <c r="AK93" s="489"/>
      <c r="AL93" s="489"/>
      <c r="AM93" s="489"/>
      <c r="AN93" s="489"/>
      <c r="AO93" s="489"/>
      <c r="AP93" s="489"/>
      <c r="AQ93" s="489"/>
      <c r="AR93" s="489"/>
      <c r="AS93" s="489"/>
      <c r="AT93" s="489"/>
      <c r="AU93" s="489"/>
      <c r="AV93" s="489"/>
      <c r="AW93" s="489"/>
      <c r="AX93" s="489"/>
      <c r="AY93" s="489"/>
      <c r="AZ93" s="489"/>
      <c r="BA93" s="489"/>
      <c r="BB93" s="489"/>
      <c r="BC93" s="489"/>
      <c r="BD93" s="489"/>
      <c r="BE93" s="489"/>
      <c r="BF93" s="129"/>
      <c r="BG93" s="291"/>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74"/>
      <c r="DO93" s="74"/>
      <c r="DP93" s="74"/>
      <c r="DQ93" s="74"/>
      <c r="DR93" s="74"/>
      <c r="DS93" s="74"/>
      <c r="DT93" s="74"/>
      <c r="DU93" s="74"/>
      <c r="DV93" s="74"/>
      <c r="DW93" s="74"/>
      <c r="DX93" s="74"/>
      <c r="DY93" s="74"/>
      <c r="DZ93" s="74"/>
      <c r="EA93" s="74"/>
      <c r="EB93" s="74"/>
      <c r="EC93" s="3"/>
    </row>
    <row r="94" spans="1:133" s="1" customFormat="1">
      <c r="A94" s="468"/>
      <c r="B94" s="545" t="s">
        <v>572</v>
      </c>
      <c r="C94" s="489"/>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c r="AS94" s="489"/>
      <c r="AT94" s="489"/>
      <c r="AU94" s="489"/>
      <c r="AV94" s="489"/>
      <c r="AW94" s="489"/>
      <c r="AX94" s="489"/>
      <c r="AY94" s="489"/>
      <c r="AZ94" s="489"/>
      <c r="BA94" s="489"/>
      <c r="BB94" s="489"/>
      <c r="BC94" s="489"/>
      <c r="BD94" s="489"/>
      <c r="BE94" s="489"/>
      <c r="BF94" s="129"/>
      <c r="BG94" s="291"/>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74"/>
      <c r="DO94" s="74"/>
      <c r="DP94" s="74"/>
      <c r="DQ94" s="74"/>
      <c r="DR94" s="74"/>
      <c r="DS94" s="74"/>
      <c r="DT94" s="74"/>
      <c r="DU94" s="74"/>
      <c r="DV94" s="74"/>
      <c r="DW94" s="74"/>
      <c r="DX94" s="74"/>
      <c r="DY94" s="74"/>
      <c r="DZ94" s="74"/>
      <c r="EA94" s="74"/>
      <c r="EB94" s="74"/>
      <c r="EC94" s="3"/>
    </row>
    <row r="95" spans="1:133" s="1" customFormat="1">
      <c r="A95" s="468"/>
      <c r="C95" s="489"/>
      <c r="D95" s="489"/>
      <c r="E95" s="489"/>
      <c r="F95" s="489"/>
      <c r="G95" s="489"/>
      <c r="H95" s="489"/>
      <c r="I95" s="489"/>
      <c r="J95" s="489"/>
      <c r="K95" s="489"/>
      <c r="L95" s="489"/>
      <c r="M95" s="489"/>
      <c r="N95" s="489"/>
      <c r="O95" s="489"/>
      <c r="P95" s="489"/>
      <c r="Q95" s="489"/>
      <c r="R95" s="489"/>
      <c r="S95" s="489"/>
      <c r="T95" s="489"/>
      <c r="U95" s="489"/>
      <c r="V95" s="489"/>
      <c r="W95" s="489"/>
      <c r="X95" s="489"/>
      <c r="Y95" s="489"/>
      <c r="Z95" s="489"/>
      <c r="AA95" s="489"/>
      <c r="AB95" s="489"/>
      <c r="AC95" s="489"/>
      <c r="AD95" s="489"/>
      <c r="AE95" s="489"/>
      <c r="AF95" s="489"/>
      <c r="AG95" s="489"/>
      <c r="AH95" s="489"/>
      <c r="AI95" s="489"/>
      <c r="AJ95" s="489"/>
      <c r="AK95" s="489"/>
      <c r="AL95" s="489"/>
      <c r="AM95" s="489"/>
      <c r="AN95" s="489"/>
      <c r="AO95" s="489"/>
      <c r="AP95" s="489"/>
      <c r="AQ95" s="489"/>
      <c r="AR95" s="489"/>
      <c r="AS95" s="489"/>
      <c r="AT95" s="489"/>
      <c r="AU95" s="489"/>
      <c r="AV95" s="489"/>
      <c r="AW95" s="489"/>
      <c r="AX95" s="489"/>
      <c r="AY95" s="489"/>
      <c r="AZ95" s="489"/>
      <c r="BA95" s="489"/>
      <c r="BB95" s="489"/>
      <c r="BC95" s="489"/>
      <c r="BD95" s="489"/>
      <c r="BE95" s="489"/>
      <c r="BF95" s="129"/>
      <c r="BG95" s="291"/>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74"/>
      <c r="DO95" s="74"/>
      <c r="DP95" s="74"/>
      <c r="DQ95" s="74"/>
      <c r="DR95" s="74"/>
      <c r="DS95" s="74"/>
      <c r="DT95" s="74"/>
      <c r="DU95" s="74"/>
      <c r="DV95" s="74"/>
      <c r="DW95" s="74"/>
      <c r="DX95" s="74"/>
      <c r="DY95" s="74"/>
      <c r="DZ95" s="74"/>
      <c r="EA95" s="74"/>
      <c r="EB95" s="74"/>
      <c r="EC95" s="3"/>
    </row>
    <row r="96" spans="1:133" s="1" customFormat="1">
      <c r="A96" s="468"/>
      <c r="B96" s="538" t="s">
        <v>565</v>
      </c>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c r="AE96" s="489"/>
      <c r="AF96" s="489"/>
      <c r="AG96" s="489"/>
      <c r="AH96" s="489"/>
      <c r="AI96" s="489"/>
      <c r="AJ96" s="489"/>
      <c r="AK96" s="489"/>
      <c r="AL96" s="489"/>
      <c r="AM96" s="489"/>
      <c r="AN96" s="489"/>
      <c r="AO96" s="489"/>
      <c r="AP96" s="489"/>
      <c r="AQ96" s="489"/>
      <c r="AR96" s="489"/>
      <c r="AS96" s="489"/>
      <c r="AT96" s="489"/>
      <c r="AU96" s="489"/>
      <c r="AV96" s="489"/>
      <c r="AW96" s="489"/>
      <c r="AX96" s="489"/>
      <c r="AY96" s="489"/>
      <c r="AZ96" s="489"/>
      <c r="BA96" s="489"/>
      <c r="BB96" s="489"/>
      <c r="BC96" s="489"/>
      <c r="BD96" s="489"/>
      <c r="BE96" s="489"/>
      <c r="BF96" s="129"/>
      <c r="BG96" s="291"/>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74"/>
      <c r="DO96" s="74"/>
      <c r="DP96" s="74"/>
      <c r="DQ96" s="74"/>
      <c r="DR96" s="74"/>
      <c r="DS96" s="74"/>
      <c r="DT96" s="74"/>
      <c r="DU96" s="74"/>
      <c r="DV96" s="74"/>
      <c r="DW96" s="74"/>
      <c r="DX96" s="74"/>
      <c r="DY96" s="74"/>
      <c r="DZ96" s="74"/>
      <c r="EA96" s="74"/>
      <c r="EB96" s="74"/>
      <c r="EC96" s="3"/>
    </row>
    <row r="97" spans="1:133" s="1" customFormat="1">
      <c r="A97" s="468"/>
      <c r="B97" s="543" t="s">
        <v>566</v>
      </c>
      <c r="C97" s="489"/>
      <c r="D97" s="489"/>
      <c r="E97" s="489"/>
      <c r="F97" s="489"/>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89"/>
      <c r="AN97" s="489"/>
      <c r="AO97" s="489"/>
      <c r="AP97" s="489"/>
      <c r="AQ97" s="489"/>
      <c r="AR97" s="489"/>
      <c r="AS97" s="489"/>
      <c r="AT97" s="489"/>
      <c r="AU97" s="489"/>
      <c r="AV97" s="489"/>
      <c r="AW97" s="489"/>
      <c r="AX97" s="489"/>
      <c r="AY97" s="489"/>
      <c r="AZ97" s="489"/>
      <c r="BA97" s="489"/>
      <c r="BB97" s="489"/>
      <c r="BC97" s="489"/>
      <c r="BD97" s="489"/>
      <c r="BE97" s="489"/>
      <c r="BF97" s="129"/>
      <c r="BG97" s="291"/>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74"/>
      <c r="DO97" s="74"/>
      <c r="DP97" s="74"/>
      <c r="DQ97" s="74"/>
      <c r="DR97" s="74"/>
      <c r="DS97" s="74"/>
      <c r="DT97" s="74"/>
      <c r="DU97" s="74"/>
      <c r="DV97" s="74"/>
      <c r="DW97" s="74"/>
      <c r="DX97" s="74"/>
      <c r="DY97" s="74"/>
      <c r="DZ97" s="74"/>
      <c r="EA97" s="74"/>
      <c r="EB97" s="74"/>
      <c r="EC97" s="3"/>
    </row>
    <row r="98" spans="1:133" s="1" customFormat="1">
      <c r="A98" s="546"/>
      <c r="B98" s="489"/>
      <c r="C98" s="489"/>
      <c r="D98" s="489"/>
      <c r="E98" s="489"/>
      <c r="F98" s="489"/>
      <c r="G98" s="489"/>
      <c r="H98" s="489"/>
      <c r="I98" s="489"/>
      <c r="J98" s="489"/>
      <c r="K98" s="489"/>
      <c r="L98" s="489"/>
      <c r="M98" s="489"/>
      <c r="N98" s="489"/>
      <c r="O98" s="489"/>
      <c r="P98" s="489"/>
      <c r="Q98" s="489"/>
      <c r="R98" s="489"/>
      <c r="S98" s="489"/>
      <c r="T98" s="489"/>
      <c r="U98" s="489"/>
      <c r="V98" s="489"/>
      <c r="W98" s="489"/>
      <c r="X98" s="489"/>
      <c r="Y98" s="489"/>
      <c r="Z98" s="489"/>
      <c r="AA98" s="489"/>
      <c r="AB98" s="489"/>
      <c r="AC98" s="489"/>
      <c r="AD98" s="489"/>
      <c r="AE98" s="489"/>
      <c r="AF98" s="489"/>
      <c r="AG98" s="489"/>
      <c r="AH98" s="489"/>
      <c r="AI98" s="489"/>
      <c r="AJ98" s="489"/>
      <c r="AK98" s="489"/>
      <c r="AL98" s="489"/>
      <c r="AM98" s="489"/>
      <c r="AN98" s="489"/>
      <c r="AO98" s="489"/>
      <c r="AP98" s="489"/>
      <c r="AQ98" s="489"/>
      <c r="AR98" s="489"/>
      <c r="AS98" s="489"/>
      <c r="AT98" s="489"/>
      <c r="AU98" s="489"/>
      <c r="AV98" s="489"/>
      <c r="AW98" s="489"/>
      <c r="AX98" s="489"/>
      <c r="AY98" s="489"/>
      <c r="AZ98" s="489"/>
      <c r="BA98" s="489"/>
      <c r="BB98" s="489"/>
      <c r="BC98" s="489"/>
      <c r="BD98" s="489"/>
      <c r="BE98" s="489"/>
      <c r="BF98" s="489"/>
      <c r="BG98" s="547"/>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74"/>
      <c r="DO98" s="74"/>
      <c r="DP98" s="74"/>
      <c r="DQ98" s="74"/>
      <c r="DR98" s="74"/>
      <c r="DS98" s="74"/>
      <c r="DT98" s="74"/>
      <c r="DU98" s="74"/>
      <c r="DV98" s="74"/>
      <c r="DW98" s="74"/>
      <c r="DX98" s="74"/>
      <c r="DY98" s="74"/>
      <c r="DZ98" s="74"/>
      <c r="EA98" s="74"/>
      <c r="EB98" s="74"/>
      <c r="EC98" s="3"/>
    </row>
    <row r="99" spans="1:133" s="1" customFormat="1">
      <c r="A99" s="546"/>
      <c r="B99" s="539" t="s">
        <v>734</v>
      </c>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89"/>
      <c r="AW99" s="489"/>
      <c r="AX99" s="489"/>
      <c r="AY99" s="489"/>
      <c r="AZ99" s="489"/>
      <c r="BA99" s="489"/>
      <c r="BB99" s="489"/>
      <c r="BC99" s="489"/>
      <c r="BD99" s="489"/>
      <c r="BE99" s="489"/>
      <c r="BF99" s="489"/>
      <c r="BG99" s="547"/>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74"/>
      <c r="DO99" s="74"/>
      <c r="DP99" s="74"/>
      <c r="DQ99" s="74"/>
      <c r="DR99" s="74"/>
      <c r="DS99" s="74"/>
      <c r="DT99" s="74"/>
      <c r="DU99" s="74"/>
      <c r="DV99" s="74"/>
      <c r="DW99" s="74"/>
      <c r="DX99" s="74"/>
      <c r="DY99" s="74"/>
      <c r="DZ99" s="74"/>
      <c r="EA99" s="74"/>
      <c r="EB99" s="74"/>
      <c r="EC99" s="3"/>
    </row>
    <row r="100" spans="1:133" s="1" customFormat="1">
      <c r="A100" s="546"/>
      <c r="B100" s="539"/>
      <c r="C100" s="489"/>
      <c r="D100" s="489"/>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489"/>
      <c r="AB100" s="489"/>
      <c r="AC100" s="489"/>
      <c r="AD100" s="489"/>
      <c r="AE100" s="489"/>
      <c r="AF100" s="489"/>
      <c r="AG100" s="489"/>
      <c r="AH100" s="489"/>
      <c r="AI100" s="489"/>
      <c r="AJ100" s="489"/>
      <c r="AK100" s="489"/>
      <c r="AL100" s="489"/>
      <c r="AM100" s="489"/>
      <c r="AN100" s="489"/>
      <c r="AO100" s="489"/>
      <c r="AP100" s="489"/>
      <c r="AQ100" s="489"/>
      <c r="AR100" s="489"/>
      <c r="AS100" s="489"/>
      <c r="AT100" s="489"/>
      <c r="AU100" s="489"/>
      <c r="AV100" s="489"/>
      <c r="AW100" s="489"/>
      <c r="AX100" s="489"/>
      <c r="AY100" s="489"/>
      <c r="AZ100" s="489"/>
      <c r="BA100" s="489"/>
      <c r="BB100" s="489"/>
      <c r="BC100" s="489"/>
      <c r="BD100" s="489"/>
      <c r="BE100" s="489"/>
      <c r="BF100" s="489"/>
      <c r="BG100" s="547"/>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74"/>
      <c r="DO100" s="74"/>
      <c r="DP100" s="74"/>
      <c r="DQ100" s="74"/>
      <c r="DR100" s="74"/>
      <c r="DS100" s="74"/>
      <c r="DT100" s="74"/>
      <c r="DU100" s="74"/>
      <c r="DV100" s="74"/>
      <c r="DW100" s="74"/>
      <c r="DX100" s="74"/>
      <c r="DY100" s="74"/>
      <c r="DZ100" s="74"/>
      <c r="EA100" s="74"/>
      <c r="EB100" s="74"/>
      <c r="EC100" s="3"/>
    </row>
    <row r="101" spans="1:133" s="1" customFormat="1">
      <c r="A101" s="546"/>
      <c r="B101" s="540"/>
      <c r="C101" s="489"/>
      <c r="D101" s="489"/>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489"/>
      <c r="AB101" s="489"/>
      <c r="AC101" s="489"/>
      <c r="AD101" s="489"/>
      <c r="AE101" s="489"/>
      <c r="AF101" s="489"/>
      <c r="AG101" s="489"/>
      <c r="AH101" s="489"/>
      <c r="AI101" s="489"/>
      <c r="AJ101" s="489"/>
      <c r="AK101" s="489"/>
      <c r="AL101" s="489"/>
      <c r="AM101" s="489"/>
      <c r="AN101" s="489"/>
      <c r="AO101" s="489"/>
      <c r="AP101" s="489"/>
      <c r="AQ101" s="489"/>
      <c r="AR101" s="489"/>
      <c r="AS101" s="489"/>
      <c r="AT101" s="489"/>
      <c r="AU101" s="489"/>
      <c r="AV101" s="489"/>
      <c r="AW101" s="489"/>
      <c r="AX101" s="489"/>
      <c r="AY101" s="489"/>
      <c r="AZ101" s="489"/>
      <c r="BA101" s="489"/>
      <c r="BB101" s="489"/>
      <c r="BC101" s="489"/>
      <c r="BD101" s="489"/>
      <c r="BE101" s="489"/>
      <c r="BF101" s="489"/>
      <c r="BG101" s="547"/>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74"/>
      <c r="DO101" s="74"/>
      <c r="DP101" s="74"/>
      <c r="DQ101" s="74"/>
      <c r="DR101" s="74"/>
      <c r="DS101" s="74"/>
      <c r="DT101" s="74"/>
      <c r="DU101" s="74"/>
      <c r="DV101" s="74"/>
      <c r="DW101" s="74"/>
      <c r="DX101" s="74"/>
      <c r="DY101" s="74"/>
      <c r="DZ101" s="74"/>
      <c r="EA101" s="74"/>
      <c r="EB101" s="74"/>
      <c r="EC101" s="3"/>
    </row>
    <row r="102" spans="1:133" s="1" customFormat="1">
      <c r="A102" s="546"/>
      <c r="B102" s="537" t="s">
        <v>735</v>
      </c>
      <c r="C102" s="489"/>
      <c r="D102" s="489"/>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89"/>
      <c r="AN102" s="489"/>
      <c r="AO102" s="489"/>
      <c r="AP102" s="489"/>
      <c r="AQ102" s="489"/>
      <c r="AR102" s="489"/>
      <c r="AS102" s="489"/>
      <c r="AT102" s="489"/>
      <c r="AU102" s="489"/>
      <c r="AV102" s="489"/>
      <c r="AW102" s="489"/>
      <c r="AX102" s="489"/>
      <c r="AY102" s="489"/>
      <c r="AZ102" s="489"/>
      <c r="BA102" s="489"/>
      <c r="BB102" s="489"/>
      <c r="BC102" s="489"/>
      <c r="BD102" s="489"/>
      <c r="BE102" s="489"/>
      <c r="BF102" s="489"/>
      <c r="BG102" s="547"/>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74"/>
      <c r="DO102" s="74"/>
      <c r="DP102" s="74"/>
      <c r="DQ102" s="74"/>
      <c r="DR102" s="74"/>
      <c r="DS102" s="74"/>
      <c r="DT102" s="74"/>
      <c r="DU102" s="74"/>
      <c r="DV102" s="74"/>
      <c r="DW102" s="74"/>
      <c r="DX102" s="74"/>
      <c r="DY102" s="74"/>
      <c r="DZ102" s="74"/>
      <c r="EA102" s="74"/>
      <c r="EB102" s="74"/>
      <c r="EC102" s="3"/>
    </row>
    <row r="103" spans="1:133" s="1" customFormat="1">
      <c r="A103" s="546"/>
      <c r="B103" s="538" t="s">
        <v>768</v>
      </c>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89"/>
      <c r="AJ103" s="489"/>
      <c r="AK103" s="489"/>
      <c r="AL103" s="489"/>
      <c r="AM103" s="489"/>
      <c r="AN103" s="489"/>
      <c r="AO103" s="489"/>
      <c r="AP103" s="489"/>
      <c r="AQ103" s="489"/>
      <c r="AR103" s="489"/>
      <c r="AS103" s="489"/>
      <c r="AT103" s="489"/>
      <c r="AU103" s="489"/>
      <c r="AV103" s="489"/>
      <c r="AW103" s="489"/>
      <c r="AX103" s="489"/>
      <c r="AY103" s="489"/>
      <c r="AZ103" s="489"/>
      <c r="BA103" s="489"/>
      <c r="BB103" s="489"/>
      <c r="BC103" s="489"/>
      <c r="BD103" s="489"/>
      <c r="BE103" s="489"/>
      <c r="BF103" s="489"/>
      <c r="BG103" s="547"/>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74"/>
      <c r="DO103" s="74"/>
      <c r="DP103" s="74"/>
      <c r="DQ103" s="74"/>
      <c r="DR103" s="74"/>
      <c r="DS103" s="74"/>
      <c r="DT103" s="74"/>
      <c r="DU103" s="74"/>
      <c r="DV103" s="74"/>
      <c r="DW103" s="74"/>
      <c r="DX103" s="74"/>
      <c r="DY103" s="74"/>
      <c r="DZ103" s="74"/>
      <c r="EA103" s="74"/>
      <c r="EB103" s="74"/>
      <c r="EC103" s="3"/>
    </row>
    <row r="104" spans="1:133" s="1" customFormat="1">
      <c r="A104" s="546"/>
      <c r="B104" s="538" t="s">
        <v>736</v>
      </c>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c r="AE104" s="489"/>
      <c r="AF104" s="489"/>
      <c r="AG104" s="489"/>
      <c r="AH104" s="489"/>
      <c r="AI104" s="489"/>
      <c r="AJ104" s="489"/>
      <c r="AK104" s="489"/>
      <c r="AL104" s="489"/>
      <c r="AM104" s="489"/>
      <c r="AN104" s="489"/>
      <c r="AO104" s="489"/>
      <c r="AP104" s="489"/>
      <c r="AQ104" s="489"/>
      <c r="AR104" s="489"/>
      <c r="AS104" s="489"/>
      <c r="AT104" s="489"/>
      <c r="AU104" s="489"/>
      <c r="AV104" s="489"/>
      <c r="AW104" s="489"/>
      <c r="AX104" s="489"/>
      <c r="AY104" s="489"/>
      <c r="AZ104" s="550"/>
      <c r="BA104" s="550"/>
      <c r="BB104" s="550"/>
      <c r="BC104" s="550"/>
      <c r="BD104" s="489"/>
      <c r="BE104" s="489"/>
      <c r="BF104" s="489"/>
      <c r="BG104" s="547"/>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74"/>
      <c r="DO104" s="74"/>
      <c r="DP104" s="74"/>
      <c r="DQ104" s="74"/>
      <c r="DR104" s="74"/>
      <c r="DS104" s="74"/>
      <c r="DT104" s="74"/>
      <c r="DU104" s="74"/>
      <c r="DV104" s="74"/>
      <c r="DW104" s="74"/>
      <c r="DX104" s="74"/>
      <c r="DY104" s="74"/>
      <c r="DZ104" s="74"/>
      <c r="EA104" s="74"/>
      <c r="EB104" s="74"/>
      <c r="EC104" s="3"/>
    </row>
    <row r="105" spans="1:133" s="1" customFormat="1">
      <c r="A105" s="546"/>
      <c r="B105" s="489"/>
      <c r="C105" s="489"/>
      <c r="D105" s="489"/>
      <c r="E105" s="551"/>
      <c r="F105" s="551"/>
      <c r="G105" s="551"/>
      <c r="H105" s="551"/>
      <c r="I105" s="552" t="s">
        <v>236</v>
      </c>
      <c r="J105" s="787" t="s">
        <v>553</v>
      </c>
      <c r="K105" s="787"/>
      <c r="L105" s="787"/>
      <c r="M105" s="787"/>
      <c r="N105" s="787"/>
      <c r="O105" s="550" t="s">
        <v>271</v>
      </c>
      <c r="P105" s="551"/>
      <c r="Q105" s="551"/>
      <c r="R105" s="551"/>
      <c r="S105" s="551"/>
      <c r="T105" s="551"/>
      <c r="U105" s="551"/>
      <c r="V105" s="551"/>
      <c r="W105" s="551"/>
      <c r="X105" s="551"/>
      <c r="Y105" s="551"/>
      <c r="Z105" s="551"/>
      <c r="AA105" s="489"/>
      <c r="AB105" s="552"/>
      <c r="AC105" s="552"/>
      <c r="AD105" s="553"/>
      <c r="AE105" s="553"/>
      <c r="AF105" s="553"/>
      <c r="AG105" s="550"/>
      <c r="AH105" s="550"/>
      <c r="AI105" s="550"/>
      <c r="AJ105" s="550"/>
      <c r="AK105" s="550"/>
      <c r="AL105" s="550"/>
      <c r="AM105" s="550"/>
      <c r="AN105" s="550"/>
      <c r="AO105" s="550"/>
      <c r="AP105" s="550"/>
      <c r="AQ105" s="550"/>
      <c r="AR105" s="550"/>
      <c r="AS105" s="550"/>
      <c r="AT105" s="550"/>
      <c r="AU105" s="550"/>
      <c r="AV105" s="550"/>
      <c r="AW105" s="550"/>
      <c r="AX105" s="550"/>
      <c r="AY105" s="550"/>
      <c r="AZ105" s="489"/>
      <c r="BA105" s="489"/>
      <c r="BB105" s="489"/>
      <c r="BC105" s="489"/>
      <c r="BD105" s="489"/>
      <c r="BE105" s="489"/>
      <c r="BF105" s="489"/>
      <c r="BG105" s="547"/>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74"/>
      <c r="DO105" s="74"/>
      <c r="DP105" s="74"/>
      <c r="DQ105" s="74"/>
      <c r="DR105" s="74"/>
      <c r="DS105" s="74"/>
      <c r="DT105" s="74"/>
      <c r="DU105" s="74"/>
      <c r="DV105" s="74"/>
      <c r="DW105" s="74"/>
      <c r="DX105" s="74"/>
      <c r="DY105" s="74"/>
      <c r="DZ105" s="74"/>
      <c r="EA105" s="74"/>
      <c r="EB105" s="74"/>
      <c r="EC105" s="3"/>
    </row>
    <row r="106" spans="1:133" s="1" customFormat="1">
      <c r="A106" s="546"/>
      <c r="B106" s="538" t="s">
        <v>737</v>
      </c>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O106" s="489"/>
      <c r="AP106" s="489"/>
      <c r="AQ106" s="489"/>
      <c r="AR106" s="489"/>
      <c r="AS106" s="489"/>
      <c r="AT106" s="489"/>
      <c r="AU106" s="489"/>
      <c r="AV106" s="489"/>
      <c r="AW106" s="489"/>
      <c r="AX106" s="489"/>
      <c r="AY106" s="489"/>
      <c r="AZ106" s="489"/>
      <c r="BA106" s="489"/>
      <c r="BB106" s="489"/>
      <c r="BC106" s="489"/>
      <c r="BD106" s="489"/>
      <c r="BE106" s="489"/>
      <c r="BF106" s="489"/>
      <c r="BG106" s="547"/>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74"/>
      <c r="DO106" s="74"/>
      <c r="DP106" s="74"/>
      <c r="DQ106" s="74"/>
      <c r="DR106" s="74"/>
      <c r="DS106" s="74"/>
      <c r="DT106" s="74"/>
      <c r="DU106" s="74"/>
      <c r="DV106" s="74"/>
      <c r="DW106" s="74"/>
      <c r="DX106" s="74"/>
      <c r="DY106" s="74"/>
      <c r="DZ106" s="74"/>
      <c r="EA106" s="74"/>
      <c r="EB106" s="74"/>
      <c r="EC106" s="3"/>
    </row>
    <row r="107" spans="1:133" s="1" customFormat="1">
      <c r="A107" s="546"/>
      <c r="B107" s="538" t="s">
        <v>828</v>
      </c>
      <c r="C107" s="489"/>
      <c r="D107" s="489"/>
      <c r="E107" s="489"/>
      <c r="F107" s="489"/>
      <c r="G107" s="489"/>
      <c r="H107" s="489"/>
      <c r="I107" s="489"/>
      <c r="J107" s="489"/>
      <c r="K107" s="489"/>
      <c r="L107" s="489"/>
      <c r="M107" s="489"/>
      <c r="N107" s="489"/>
      <c r="O107" s="489"/>
      <c r="P107" s="489"/>
      <c r="Q107" s="489"/>
      <c r="R107" s="489"/>
      <c r="S107" s="489"/>
      <c r="T107" s="489"/>
      <c r="U107" s="489"/>
      <c r="V107" s="489"/>
      <c r="W107" s="489"/>
      <c r="X107" s="489"/>
      <c r="Y107" s="489"/>
      <c r="Z107" s="489"/>
      <c r="AA107" s="489"/>
      <c r="AB107" s="489"/>
      <c r="AC107" s="489"/>
      <c r="AD107" s="489"/>
      <c r="AE107" s="489"/>
      <c r="AF107" s="489"/>
      <c r="AG107" s="489"/>
      <c r="AH107" s="489"/>
      <c r="AI107" s="489"/>
      <c r="AJ107" s="489"/>
      <c r="AK107" s="489"/>
      <c r="AL107" s="489"/>
      <c r="AM107" s="489"/>
      <c r="AN107" s="489"/>
      <c r="AO107" s="489"/>
      <c r="AP107" s="489"/>
      <c r="AQ107" s="489"/>
      <c r="AR107" s="489"/>
      <c r="AS107" s="489"/>
      <c r="AT107" s="489"/>
      <c r="AU107" s="489"/>
      <c r="AV107" s="489"/>
      <c r="AW107" s="489"/>
      <c r="AX107" s="489"/>
      <c r="AY107" s="489"/>
      <c r="AZ107" s="489"/>
      <c r="BA107" s="489"/>
      <c r="BB107" s="489"/>
      <c r="BC107" s="489"/>
      <c r="BD107" s="489"/>
      <c r="BE107" s="489"/>
      <c r="BF107" s="489"/>
      <c r="BG107" s="547"/>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74"/>
      <c r="DO107" s="74"/>
      <c r="DP107" s="74"/>
      <c r="DQ107" s="74"/>
      <c r="DR107" s="74"/>
      <c r="DS107" s="74"/>
      <c r="DT107" s="74"/>
      <c r="DU107" s="74"/>
      <c r="DV107" s="74"/>
      <c r="DW107" s="74"/>
      <c r="DX107" s="74"/>
      <c r="DY107" s="74"/>
      <c r="DZ107" s="74"/>
      <c r="EA107" s="74"/>
      <c r="EB107" s="74"/>
      <c r="EC107" s="3"/>
    </row>
    <row r="108" spans="1:133" s="1" customFormat="1">
      <c r="A108" s="546"/>
      <c r="B108" s="545" t="s">
        <v>738</v>
      </c>
      <c r="C108" s="489"/>
      <c r="D108" s="489"/>
      <c r="E108" s="489"/>
      <c r="F108" s="489"/>
      <c r="G108" s="489"/>
      <c r="H108" s="489"/>
      <c r="I108" s="489"/>
      <c r="J108" s="489"/>
      <c r="K108" s="489"/>
      <c r="L108" s="489"/>
      <c r="M108" s="489"/>
      <c r="N108" s="489"/>
      <c r="O108" s="489"/>
      <c r="P108" s="489"/>
      <c r="Q108" s="489"/>
      <c r="R108" s="489"/>
      <c r="S108" s="489"/>
      <c r="T108" s="489"/>
      <c r="U108" s="489"/>
      <c r="V108" s="489"/>
      <c r="W108" s="489"/>
      <c r="X108" s="489"/>
      <c r="Y108" s="489"/>
      <c r="Z108" s="489"/>
      <c r="AA108" s="489"/>
      <c r="AB108" s="489"/>
      <c r="AC108" s="489"/>
      <c r="AD108" s="489"/>
      <c r="AE108" s="489"/>
      <c r="AF108" s="489"/>
      <c r="AG108" s="489"/>
      <c r="AH108" s="489"/>
      <c r="AI108" s="489"/>
      <c r="AJ108" s="489"/>
      <c r="AK108" s="489"/>
      <c r="AL108" s="489"/>
      <c r="AM108" s="489"/>
      <c r="AN108" s="489"/>
      <c r="AO108" s="489"/>
      <c r="AP108" s="489"/>
      <c r="AQ108" s="489"/>
      <c r="AR108" s="489"/>
      <c r="AS108" s="489"/>
      <c r="AT108" s="489"/>
      <c r="AU108" s="489"/>
      <c r="AV108" s="489"/>
      <c r="AW108" s="489"/>
      <c r="AX108" s="489"/>
      <c r="AY108" s="489"/>
      <c r="AZ108" s="489"/>
      <c r="BA108" s="489"/>
      <c r="BB108" s="489"/>
      <c r="BC108" s="489"/>
      <c r="BD108" s="489"/>
      <c r="BE108" s="489"/>
      <c r="BF108" s="489"/>
      <c r="BG108" s="547"/>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74"/>
      <c r="DO108" s="74"/>
      <c r="DP108" s="74"/>
      <c r="DQ108" s="74"/>
      <c r="DR108" s="74"/>
      <c r="DS108" s="74"/>
      <c r="DT108" s="74"/>
      <c r="DU108" s="74"/>
      <c r="DV108" s="74"/>
      <c r="DW108" s="74"/>
      <c r="DX108" s="74"/>
      <c r="DY108" s="74"/>
      <c r="DZ108" s="74"/>
      <c r="EA108" s="74"/>
      <c r="EB108" s="74"/>
      <c r="EC108" s="3"/>
    </row>
    <row r="109" spans="1:133" s="1" customFormat="1">
      <c r="A109" s="546"/>
      <c r="B109" s="538" t="s">
        <v>829</v>
      </c>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c r="AE109" s="489"/>
      <c r="AF109" s="489"/>
      <c r="AG109" s="489"/>
      <c r="AH109" s="489"/>
      <c r="AI109" s="489"/>
      <c r="AJ109" s="489"/>
      <c r="AK109" s="489"/>
      <c r="AL109" s="489"/>
      <c r="AM109" s="489"/>
      <c r="AN109" s="489"/>
      <c r="AO109" s="489"/>
      <c r="AP109" s="489"/>
      <c r="AQ109" s="489"/>
      <c r="AR109" s="489"/>
      <c r="AS109" s="489"/>
      <c r="AT109" s="489"/>
      <c r="AU109" s="489"/>
      <c r="AV109" s="489"/>
      <c r="AW109" s="489"/>
      <c r="AX109" s="489"/>
      <c r="AY109" s="489"/>
      <c r="AZ109" s="489"/>
      <c r="BA109" s="489"/>
      <c r="BB109" s="489"/>
      <c r="BC109" s="489"/>
      <c r="BD109" s="489"/>
      <c r="BE109" s="489"/>
      <c r="BF109" s="489"/>
      <c r="BG109" s="547"/>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74"/>
      <c r="DO109" s="74"/>
      <c r="DP109" s="74"/>
      <c r="DQ109" s="74"/>
      <c r="DR109" s="74"/>
      <c r="DS109" s="74"/>
      <c r="DT109" s="74"/>
      <c r="DU109" s="74"/>
      <c r="DV109" s="74"/>
      <c r="DW109" s="74"/>
      <c r="DX109" s="74"/>
      <c r="DY109" s="74"/>
      <c r="DZ109" s="74"/>
      <c r="EA109" s="74"/>
      <c r="EB109" s="74"/>
      <c r="EC109" s="3"/>
    </row>
    <row r="110" spans="1:133" s="1" customFormat="1">
      <c r="A110" s="546"/>
      <c r="B110" s="489"/>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c r="AL110" s="489"/>
      <c r="AM110" s="489"/>
      <c r="AN110" s="489"/>
      <c r="AO110" s="489"/>
      <c r="AP110" s="489"/>
      <c r="AQ110" s="489"/>
      <c r="AR110" s="489"/>
      <c r="AS110" s="489"/>
      <c r="AT110" s="489"/>
      <c r="AU110" s="489"/>
      <c r="AV110" s="489"/>
      <c r="AW110" s="489"/>
      <c r="AX110" s="489"/>
      <c r="AY110" s="489"/>
      <c r="AZ110" s="489"/>
      <c r="BA110" s="489"/>
      <c r="BB110" s="489"/>
      <c r="BC110" s="489"/>
      <c r="BD110" s="489"/>
      <c r="BE110" s="489"/>
      <c r="BF110" s="489"/>
      <c r="BG110" s="547"/>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74"/>
      <c r="DO110" s="74"/>
      <c r="DP110" s="74"/>
      <c r="DQ110" s="74"/>
      <c r="DR110" s="74"/>
      <c r="DS110" s="74"/>
      <c r="DT110" s="74"/>
      <c r="DU110" s="74"/>
      <c r="DV110" s="74"/>
      <c r="DW110" s="74"/>
      <c r="DX110" s="74"/>
      <c r="DY110" s="74"/>
      <c r="DZ110" s="74"/>
      <c r="EA110" s="74"/>
      <c r="EB110" s="74"/>
      <c r="EC110" s="3"/>
    </row>
    <row r="111" spans="1:133" s="1" customFormat="1">
      <c r="A111" s="468"/>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291"/>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74"/>
      <c r="DO111" s="74"/>
      <c r="DP111" s="74"/>
      <c r="DQ111" s="74"/>
      <c r="DR111" s="74"/>
      <c r="DS111" s="74"/>
      <c r="DT111" s="74"/>
      <c r="DU111" s="74"/>
      <c r="DV111" s="74"/>
      <c r="DW111" s="74"/>
      <c r="DX111" s="74"/>
      <c r="DY111" s="74"/>
      <c r="DZ111" s="74"/>
      <c r="EA111" s="74"/>
      <c r="EB111" s="74"/>
      <c r="EC111" s="3"/>
    </row>
    <row r="112" spans="1:133" s="1" customFormat="1">
      <c r="A112" s="468"/>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291"/>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74"/>
      <c r="DO112" s="74"/>
      <c r="DP112" s="74"/>
      <c r="DQ112" s="74"/>
      <c r="DR112" s="74"/>
      <c r="DS112" s="74"/>
      <c r="DT112" s="74"/>
      <c r="DU112" s="74"/>
      <c r="DV112" s="74"/>
      <c r="DW112" s="74"/>
      <c r="DX112" s="74"/>
      <c r="DY112" s="74"/>
      <c r="DZ112" s="74"/>
      <c r="EA112" s="74"/>
      <c r="EB112" s="74"/>
      <c r="EC112" s="3"/>
    </row>
    <row r="113" spans="1:133" s="1" customFormat="1">
      <c r="A113" s="468"/>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291"/>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74"/>
      <c r="DO113" s="74"/>
      <c r="DP113" s="74"/>
      <c r="DQ113" s="74"/>
      <c r="DR113" s="74"/>
      <c r="DS113" s="74"/>
      <c r="DT113" s="74"/>
      <c r="DU113" s="74"/>
      <c r="DV113" s="74"/>
      <c r="DW113" s="74"/>
      <c r="DX113" s="74"/>
      <c r="DY113" s="74"/>
      <c r="DZ113" s="74"/>
      <c r="EA113" s="74"/>
      <c r="EB113" s="74"/>
      <c r="EC113" s="3"/>
    </row>
    <row r="114" spans="1:133" s="1" customFormat="1">
      <c r="A114" s="468"/>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291"/>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74"/>
      <c r="DO114" s="74"/>
      <c r="DP114" s="74"/>
      <c r="DQ114" s="74"/>
      <c r="DR114" s="74"/>
      <c r="DS114" s="74"/>
      <c r="DT114" s="74"/>
      <c r="DU114" s="74"/>
      <c r="DV114" s="74"/>
      <c r="DW114" s="74"/>
      <c r="DX114" s="74"/>
      <c r="DY114" s="74"/>
      <c r="DZ114" s="74"/>
      <c r="EA114" s="74"/>
      <c r="EB114" s="74"/>
      <c r="EC114" s="3"/>
    </row>
    <row r="115" spans="1:133" s="1" customFormat="1">
      <c r="A115" s="468"/>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291"/>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74"/>
      <c r="DO115" s="74"/>
      <c r="DP115" s="74"/>
      <c r="DQ115" s="74"/>
      <c r="DR115" s="74"/>
      <c r="DS115" s="74"/>
      <c r="DT115" s="74"/>
      <c r="DU115" s="74"/>
      <c r="DV115" s="74"/>
      <c r="DW115" s="74"/>
      <c r="DX115" s="74"/>
      <c r="DY115" s="74"/>
      <c r="DZ115" s="74"/>
      <c r="EA115" s="74"/>
      <c r="EB115" s="74"/>
      <c r="EC115" s="3"/>
    </row>
    <row r="116" spans="1:133" s="1" customFormat="1">
      <c r="A116" s="546"/>
      <c r="B116" s="489"/>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89"/>
      <c r="AE116" s="489"/>
      <c r="AF116" s="489"/>
      <c r="AG116" s="489"/>
      <c r="AH116" s="489"/>
      <c r="AI116" s="489"/>
      <c r="AJ116" s="489"/>
      <c r="AK116" s="489"/>
      <c r="AL116" s="489"/>
      <c r="AM116" s="489"/>
      <c r="AN116" s="489"/>
      <c r="AO116" s="489"/>
      <c r="AP116" s="489"/>
      <c r="AQ116" s="489"/>
      <c r="AR116" s="489"/>
      <c r="AS116" s="489"/>
      <c r="AT116" s="489"/>
      <c r="AU116" s="489"/>
      <c r="AV116" s="489"/>
      <c r="AW116" s="489"/>
      <c r="AX116" s="489"/>
      <c r="AY116" s="489"/>
      <c r="AZ116" s="489"/>
      <c r="BA116" s="489"/>
      <c r="BB116" s="489"/>
      <c r="BC116" s="489"/>
      <c r="BD116" s="489"/>
      <c r="BE116" s="489"/>
      <c r="BF116" s="489"/>
      <c r="BG116" s="547"/>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74"/>
      <c r="DO116" s="74"/>
      <c r="DP116" s="74"/>
      <c r="DQ116" s="74"/>
      <c r="DR116" s="74"/>
      <c r="DS116" s="74"/>
      <c r="DT116" s="74"/>
      <c r="DU116" s="74"/>
      <c r="DV116" s="74"/>
      <c r="DW116" s="74"/>
      <c r="DX116" s="74"/>
      <c r="DY116" s="74"/>
      <c r="DZ116" s="74"/>
      <c r="EA116" s="74"/>
      <c r="EB116" s="74"/>
      <c r="EC116" s="3"/>
    </row>
    <row r="117" spans="1:133" s="1" customFormat="1">
      <c r="A117" s="546"/>
      <c r="B117" s="489"/>
      <c r="C117" s="489"/>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c r="AE117" s="489"/>
      <c r="AF117" s="489"/>
      <c r="AG117" s="489"/>
      <c r="AH117" s="489"/>
      <c r="AI117" s="489"/>
      <c r="AJ117" s="489"/>
      <c r="AK117" s="489"/>
      <c r="AL117" s="489"/>
      <c r="AM117" s="489"/>
      <c r="AN117" s="489"/>
      <c r="AO117" s="489"/>
      <c r="AP117" s="489"/>
      <c r="AQ117" s="489"/>
      <c r="AR117" s="489"/>
      <c r="AS117" s="489"/>
      <c r="AT117" s="489"/>
      <c r="AU117" s="489"/>
      <c r="AV117" s="489"/>
      <c r="AW117" s="489"/>
      <c r="AX117" s="489"/>
      <c r="AY117" s="489"/>
      <c r="AZ117" s="489"/>
      <c r="BA117" s="489"/>
      <c r="BB117" s="489"/>
      <c r="BC117" s="489"/>
      <c r="BD117" s="489"/>
      <c r="BE117" s="489"/>
      <c r="BF117" s="489"/>
      <c r="BG117" s="547"/>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74"/>
      <c r="DO117" s="74"/>
      <c r="DP117" s="74"/>
      <c r="DQ117" s="74"/>
      <c r="DR117" s="74"/>
      <c r="DS117" s="74"/>
      <c r="DT117" s="74"/>
      <c r="DU117" s="74"/>
      <c r="DV117" s="74"/>
      <c r="DW117" s="74"/>
      <c r="DX117" s="74"/>
      <c r="DY117" s="74"/>
      <c r="DZ117" s="74"/>
      <c r="EA117" s="74"/>
      <c r="EB117" s="74"/>
      <c r="EC117" s="3"/>
    </row>
    <row r="118" spans="1:133" s="1" customFormat="1">
      <c r="A118" s="546"/>
      <c r="B118" s="537" t="s">
        <v>739</v>
      </c>
      <c r="C118" s="540"/>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89"/>
      <c r="AC118" s="489"/>
      <c r="AD118" s="489"/>
      <c r="AE118" s="489"/>
      <c r="AF118" s="489"/>
      <c r="AG118" s="489"/>
      <c r="AH118" s="489"/>
      <c r="AI118" s="489"/>
      <c r="AJ118" s="489"/>
      <c r="AK118" s="489"/>
      <c r="AL118" s="489"/>
      <c r="AM118" s="489"/>
      <c r="AN118" s="489"/>
      <c r="AO118" s="489"/>
      <c r="AP118" s="489"/>
      <c r="AQ118" s="489"/>
      <c r="AR118" s="489"/>
      <c r="AS118" s="489"/>
      <c r="AT118" s="489"/>
      <c r="AU118" s="489"/>
      <c r="AV118" s="489"/>
      <c r="AW118" s="489"/>
      <c r="AX118" s="489"/>
      <c r="AY118" s="489"/>
      <c r="AZ118" s="489"/>
      <c r="BA118" s="489"/>
      <c r="BB118" s="489"/>
      <c r="BC118" s="489"/>
      <c r="BD118" s="489"/>
      <c r="BE118" s="489"/>
      <c r="BF118" s="489"/>
      <c r="BG118" s="547"/>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74"/>
      <c r="DO118" s="74"/>
      <c r="DP118" s="74"/>
      <c r="DQ118" s="74"/>
      <c r="DR118" s="74"/>
      <c r="DS118" s="74"/>
      <c r="DT118" s="74"/>
      <c r="DU118" s="74"/>
      <c r="DV118" s="74"/>
      <c r="DW118" s="74"/>
      <c r="DX118" s="74"/>
      <c r="DY118" s="74"/>
      <c r="DZ118" s="74"/>
      <c r="EA118" s="74"/>
      <c r="EB118" s="74"/>
      <c r="EC118" s="3"/>
    </row>
    <row r="119" spans="1:133" s="1" customFormat="1">
      <c r="A119" s="546"/>
      <c r="B119" s="538" t="s">
        <v>740</v>
      </c>
      <c r="C119" s="540"/>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c r="AF119" s="489"/>
      <c r="AG119" s="489"/>
      <c r="AH119" s="489"/>
      <c r="AI119" s="489"/>
      <c r="AJ119" s="489"/>
      <c r="AK119" s="489"/>
      <c r="AL119" s="489"/>
      <c r="AM119" s="489"/>
      <c r="AN119" s="489"/>
      <c r="AO119" s="489"/>
      <c r="AP119" s="489"/>
      <c r="AQ119" s="489"/>
      <c r="AR119" s="489"/>
      <c r="AS119" s="489"/>
      <c r="AT119" s="489"/>
      <c r="AU119" s="489"/>
      <c r="AV119" s="489"/>
      <c r="AW119" s="489"/>
      <c r="AX119" s="489"/>
      <c r="AY119" s="489"/>
      <c r="AZ119" s="489"/>
      <c r="BA119" s="489"/>
      <c r="BB119" s="489"/>
      <c r="BC119" s="489"/>
      <c r="BD119" s="489"/>
      <c r="BE119" s="489"/>
      <c r="BF119" s="489"/>
      <c r="BG119" s="547"/>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74"/>
      <c r="DO119" s="74"/>
      <c r="DP119" s="74"/>
      <c r="DQ119" s="74"/>
      <c r="DR119" s="74"/>
      <c r="DS119" s="74"/>
      <c r="DT119" s="74"/>
      <c r="DU119" s="74"/>
      <c r="DV119" s="74"/>
      <c r="DW119" s="74"/>
      <c r="DX119" s="74"/>
      <c r="DY119" s="74"/>
      <c r="DZ119" s="74"/>
      <c r="EA119" s="74"/>
      <c r="EB119" s="74"/>
      <c r="EC119" s="3"/>
    </row>
    <row r="120" spans="1:133" s="1" customFormat="1">
      <c r="A120" s="546"/>
      <c r="B120" s="538" t="s">
        <v>741</v>
      </c>
      <c r="C120" s="540"/>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c r="AF120" s="489"/>
      <c r="AG120" s="489"/>
      <c r="AH120" s="489"/>
      <c r="AI120" s="489"/>
      <c r="AJ120" s="489"/>
      <c r="AK120" s="489"/>
      <c r="AL120" s="489"/>
      <c r="AM120" s="489"/>
      <c r="AN120" s="489"/>
      <c r="AO120" s="489"/>
      <c r="AP120" s="489"/>
      <c r="AQ120" s="489"/>
      <c r="AR120" s="489"/>
      <c r="AS120" s="489"/>
      <c r="AT120" s="489"/>
      <c r="AU120" s="489"/>
      <c r="AV120" s="489"/>
      <c r="AW120" s="489"/>
      <c r="AX120" s="489"/>
      <c r="AY120" s="489"/>
      <c r="AZ120" s="489"/>
      <c r="BA120" s="489"/>
      <c r="BB120" s="489"/>
      <c r="BC120" s="489"/>
      <c r="BD120" s="489"/>
      <c r="BE120" s="489"/>
      <c r="BF120" s="489"/>
      <c r="BG120" s="547"/>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74"/>
      <c r="DO120" s="74"/>
      <c r="DP120" s="74"/>
      <c r="DQ120" s="74"/>
      <c r="DR120" s="74"/>
      <c r="DS120" s="74"/>
      <c r="DT120" s="74"/>
      <c r="DU120" s="74"/>
      <c r="DV120" s="74"/>
      <c r="DW120" s="74"/>
      <c r="DX120" s="74"/>
      <c r="DY120" s="74"/>
      <c r="DZ120" s="74"/>
      <c r="EA120" s="74"/>
      <c r="EB120" s="74"/>
      <c r="EC120" s="3"/>
    </row>
    <row r="121" spans="1:133" s="1" customFormat="1">
      <c r="A121" s="546"/>
      <c r="B121" s="538" t="s">
        <v>742</v>
      </c>
      <c r="C121" s="540"/>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89"/>
      <c r="AC121" s="489"/>
      <c r="AD121" s="489"/>
      <c r="AE121" s="489"/>
      <c r="AF121" s="489"/>
      <c r="AG121" s="489"/>
      <c r="AH121" s="489"/>
      <c r="AI121" s="489"/>
      <c r="AJ121" s="489"/>
      <c r="AK121" s="489"/>
      <c r="AL121" s="489"/>
      <c r="AM121" s="489"/>
      <c r="AN121" s="489"/>
      <c r="AO121" s="489"/>
      <c r="AP121" s="489"/>
      <c r="AQ121" s="489"/>
      <c r="AR121" s="489"/>
      <c r="AS121" s="489"/>
      <c r="AT121" s="489"/>
      <c r="AU121" s="489"/>
      <c r="AV121" s="489"/>
      <c r="AW121" s="489"/>
      <c r="AX121" s="489"/>
      <c r="AY121" s="489"/>
      <c r="AZ121" s="489"/>
      <c r="BA121" s="489"/>
      <c r="BB121" s="489"/>
      <c r="BC121" s="489"/>
      <c r="BD121" s="489"/>
      <c r="BE121" s="489"/>
      <c r="BF121" s="489"/>
      <c r="BG121" s="547"/>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74"/>
      <c r="DO121" s="74"/>
      <c r="DP121" s="74"/>
      <c r="DQ121" s="74"/>
      <c r="DR121" s="74"/>
      <c r="DS121" s="74"/>
      <c r="DT121" s="74"/>
      <c r="DU121" s="74"/>
      <c r="DV121" s="74"/>
      <c r="DW121" s="74"/>
      <c r="DX121" s="74"/>
      <c r="DY121" s="74"/>
      <c r="DZ121" s="74"/>
      <c r="EA121" s="74"/>
      <c r="EB121" s="74"/>
      <c r="EC121" s="3"/>
    </row>
    <row r="122" spans="1:133" s="1" customFormat="1">
      <c r="A122" s="546"/>
      <c r="B122" s="489"/>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89"/>
      <c r="AC122" s="489"/>
      <c r="AD122" s="489"/>
      <c r="AE122" s="489"/>
      <c r="AF122" s="489"/>
      <c r="AG122" s="489"/>
      <c r="AH122" s="489"/>
      <c r="AI122" s="489"/>
      <c r="AJ122" s="489"/>
      <c r="AK122" s="489"/>
      <c r="AL122" s="489"/>
      <c r="AM122" s="489"/>
      <c r="AN122" s="489"/>
      <c r="AO122" s="489"/>
      <c r="AP122" s="489"/>
      <c r="AQ122" s="489"/>
      <c r="AR122" s="489"/>
      <c r="AS122" s="489"/>
      <c r="AT122" s="489"/>
      <c r="AU122" s="489"/>
      <c r="AV122" s="489"/>
      <c r="AW122" s="489"/>
      <c r="AX122" s="489"/>
      <c r="AY122" s="489"/>
      <c r="AZ122" s="489"/>
      <c r="BA122" s="489"/>
      <c r="BB122" s="489"/>
      <c r="BC122" s="489"/>
      <c r="BD122" s="489"/>
      <c r="BE122" s="489"/>
      <c r="BF122" s="489"/>
      <c r="BG122" s="547"/>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74"/>
      <c r="DO122" s="74"/>
      <c r="DP122" s="74"/>
      <c r="DQ122" s="74"/>
      <c r="DR122" s="74"/>
      <c r="DS122" s="74"/>
      <c r="DT122" s="74"/>
      <c r="DU122" s="74"/>
      <c r="DV122" s="74"/>
      <c r="DW122" s="74"/>
      <c r="DX122" s="74"/>
      <c r="DY122" s="74"/>
      <c r="DZ122" s="74"/>
      <c r="EA122" s="74"/>
      <c r="EB122" s="74"/>
      <c r="EC122" s="3"/>
    </row>
    <row r="123" spans="1:133" s="1" customFormat="1">
      <c r="A123" s="468"/>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291"/>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74"/>
      <c r="DO123" s="74"/>
      <c r="DP123" s="74"/>
      <c r="DQ123" s="74"/>
      <c r="DR123" s="74"/>
      <c r="DS123" s="74"/>
      <c r="DT123" s="74"/>
      <c r="DU123" s="74"/>
      <c r="DV123" s="74"/>
      <c r="DW123" s="74"/>
      <c r="DX123" s="74"/>
      <c r="DY123" s="74"/>
      <c r="DZ123" s="74"/>
      <c r="EA123" s="74"/>
      <c r="EB123" s="74"/>
      <c r="EC123" s="3"/>
    </row>
    <row r="124" spans="1:133" s="1" customFormat="1">
      <c r="A124" s="468"/>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291"/>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74"/>
      <c r="DO124" s="74"/>
      <c r="DP124" s="74"/>
      <c r="DQ124" s="74"/>
      <c r="DR124" s="74"/>
      <c r="DS124" s="74"/>
      <c r="DT124" s="74"/>
      <c r="DU124" s="74"/>
      <c r="DV124" s="74"/>
      <c r="DW124" s="74"/>
      <c r="DX124" s="74"/>
      <c r="DY124" s="74"/>
      <c r="DZ124" s="74"/>
      <c r="EA124" s="74"/>
      <c r="EB124" s="74"/>
      <c r="EC124" s="3"/>
    </row>
    <row r="125" spans="1:133" s="1" customFormat="1">
      <c r="A125" s="468"/>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291"/>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74"/>
      <c r="DO125" s="74"/>
      <c r="DP125" s="74"/>
      <c r="DQ125" s="74"/>
      <c r="DR125" s="74"/>
      <c r="DS125" s="74"/>
      <c r="DT125" s="74"/>
      <c r="DU125" s="74"/>
      <c r="DV125" s="74"/>
      <c r="DW125" s="74"/>
      <c r="DX125" s="74"/>
      <c r="DY125" s="74"/>
      <c r="DZ125" s="74"/>
      <c r="EA125" s="74"/>
      <c r="EB125" s="74"/>
      <c r="EC125" s="3"/>
    </row>
    <row r="126" spans="1:133" s="1" customFormat="1">
      <c r="A126" s="546"/>
      <c r="B126" s="489"/>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c r="AE126" s="489"/>
      <c r="AF126" s="489"/>
      <c r="AG126" s="489"/>
      <c r="AH126" s="489"/>
      <c r="AI126" s="489"/>
      <c r="AJ126" s="489"/>
      <c r="AK126" s="489"/>
      <c r="AL126" s="489"/>
      <c r="AM126" s="489"/>
      <c r="AN126" s="489"/>
      <c r="AO126" s="489"/>
      <c r="AP126" s="489"/>
      <c r="AQ126" s="489"/>
      <c r="AR126" s="489"/>
      <c r="AS126" s="489"/>
      <c r="AT126" s="489"/>
      <c r="AU126" s="489"/>
      <c r="AV126" s="489"/>
      <c r="AW126" s="489"/>
      <c r="AX126" s="489"/>
      <c r="AY126" s="489"/>
      <c r="AZ126" s="489"/>
      <c r="BA126" s="489"/>
      <c r="BB126" s="489"/>
      <c r="BC126" s="489"/>
      <c r="BD126" s="489"/>
      <c r="BE126" s="489"/>
      <c r="BF126" s="489"/>
      <c r="BG126" s="547"/>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74"/>
      <c r="DO126" s="74"/>
      <c r="DP126" s="74"/>
      <c r="DQ126" s="74"/>
      <c r="DR126" s="74"/>
      <c r="DS126" s="74"/>
      <c r="DT126" s="74"/>
      <c r="DU126" s="74"/>
      <c r="DV126" s="74"/>
      <c r="DW126" s="74"/>
      <c r="DX126" s="74"/>
      <c r="DY126" s="74"/>
      <c r="DZ126" s="74"/>
      <c r="EA126" s="74"/>
      <c r="EB126" s="74"/>
      <c r="EC126" s="3"/>
    </row>
    <row r="127" spans="1:133" s="1" customFormat="1">
      <c r="A127" s="546"/>
      <c r="B127" s="489"/>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c r="AE127" s="489"/>
      <c r="AF127" s="489"/>
      <c r="AG127" s="489"/>
      <c r="AH127" s="489"/>
      <c r="AI127" s="489"/>
      <c r="AJ127" s="489"/>
      <c r="AK127" s="489"/>
      <c r="AL127" s="489"/>
      <c r="AM127" s="489"/>
      <c r="AN127" s="489"/>
      <c r="AO127" s="489"/>
      <c r="AP127" s="489"/>
      <c r="AQ127" s="489"/>
      <c r="AR127" s="489"/>
      <c r="AS127" s="489"/>
      <c r="AT127" s="489"/>
      <c r="AU127" s="489"/>
      <c r="AV127" s="489"/>
      <c r="AW127" s="489"/>
      <c r="AX127" s="489"/>
      <c r="AY127" s="489"/>
      <c r="AZ127" s="489"/>
      <c r="BA127" s="489"/>
      <c r="BB127" s="489"/>
      <c r="BC127" s="489"/>
      <c r="BD127" s="489"/>
      <c r="BE127" s="489"/>
      <c r="BF127" s="489"/>
      <c r="BG127" s="547"/>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74"/>
      <c r="DO127" s="74"/>
      <c r="DP127" s="74"/>
      <c r="DQ127" s="74"/>
      <c r="DR127" s="74"/>
      <c r="DS127" s="74"/>
      <c r="DT127" s="74"/>
      <c r="DU127" s="74"/>
      <c r="DV127" s="74"/>
      <c r="DW127" s="74"/>
      <c r="DX127" s="74"/>
      <c r="DY127" s="74"/>
      <c r="DZ127" s="74"/>
      <c r="EA127" s="74"/>
      <c r="EB127" s="74"/>
      <c r="EC127" s="3"/>
    </row>
    <row r="128" spans="1:133" s="1" customFormat="1">
      <c r="A128" s="546"/>
      <c r="B128" s="537" t="s">
        <v>743</v>
      </c>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89"/>
      <c r="AM128" s="489"/>
      <c r="AN128" s="489"/>
      <c r="AO128" s="489"/>
      <c r="AP128" s="489"/>
      <c r="AQ128" s="489"/>
      <c r="AR128" s="489"/>
      <c r="AS128" s="489"/>
      <c r="AT128" s="489"/>
      <c r="AU128" s="489"/>
      <c r="AV128" s="489"/>
      <c r="AW128" s="489"/>
      <c r="AX128" s="489"/>
      <c r="AY128" s="489"/>
      <c r="AZ128" s="489"/>
      <c r="BA128" s="489"/>
      <c r="BB128" s="489"/>
      <c r="BC128" s="489"/>
      <c r="BD128" s="489"/>
      <c r="BE128" s="489"/>
      <c r="BF128" s="489"/>
      <c r="BG128" s="547"/>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74"/>
      <c r="DO128" s="74"/>
      <c r="DP128" s="74"/>
      <c r="DQ128" s="74"/>
      <c r="DR128" s="74"/>
      <c r="DS128" s="74"/>
      <c r="DT128" s="74"/>
      <c r="DU128" s="74"/>
      <c r="DV128" s="74"/>
      <c r="DW128" s="74"/>
      <c r="DX128" s="74"/>
      <c r="DY128" s="74"/>
      <c r="DZ128" s="74"/>
      <c r="EA128" s="74"/>
      <c r="EB128" s="74"/>
      <c r="EC128" s="3"/>
    </row>
    <row r="129" spans="1:133" s="1" customFormat="1">
      <c r="A129" s="546"/>
      <c r="B129" s="537" t="s">
        <v>744</v>
      </c>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c r="AF129" s="489"/>
      <c r="AG129" s="489"/>
      <c r="AH129" s="489"/>
      <c r="AI129" s="489"/>
      <c r="AJ129" s="489"/>
      <c r="AK129" s="489"/>
      <c r="AL129" s="489"/>
      <c r="AM129" s="489"/>
      <c r="AN129" s="489"/>
      <c r="AO129" s="489"/>
      <c r="AP129" s="489"/>
      <c r="AQ129" s="489"/>
      <c r="AR129" s="489"/>
      <c r="AS129" s="489"/>
      <c r="AT129" s="489"/>
      <c r="AU129" s="489"/>
      <c r="AV129" s="489"/>
      <c r="AW129" s="489"/>
      <c r="AX129" s="489"/>
      <c r="AY129" s="489"/>
      <c r="AZ129" s="489"/>
      <c r="BA129" s="489"/>
      <c r="BB129" s="489"/>
      <c r="BC129" s="489"/>
      <c r="BD129" s="489"/>
      <c r="BE129" s="489"/>
      <c r="BF129" s="489"/>
      <c r="BG129" s="547"/>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74"/>
      <c r="DO129" s="74"/>
      <c r="DP129" s="74"/>
      <c r="DQ129" s="74"/>
      <c r="DR129" s="74"/>
      <c r="DS129" s="74"/>
      <c r="DT129" s="74"/>
      <c r="DU129" s="74"/>
      <c r="DV129" s="74"/>
      <c r="DW129" s="74"/>
      <c r="DX129" s="74"/>
      <c r="DY129" s="74"/>
      <c r="DZ129" s="74"/>
      <c r="EA129" s="74"/>
      <c r="EB129" s="74"/>
      <c r="EC129" s="3"/>
    </row>
    <row r="130" spans="1:133" s="1" customFormat="1">
      <c r="A130" s="546"/>
      <c r="B130" s="538" t="s">
        <v>745</v>
      </c>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c r="AF130" s="489"/>
      <c r="AG130" s="489"/>
      <c r="AH130" s="489"/>
      <c r="AI130" s="489"/>
      <c r="AJ130" s="489"/>
      <c r="AK130" s="489"/>
      <c r="AL130" s="489"/>
      <c r="AM130" s="489"/>
      <c r="AN130" s="489"/>
      <c r="AO130" s="489"/>
      <c r="AP130" s="489"/>
      <c r="AQ130" s="489"/>
      <c r="AR130" s="489"/>
      <c r="AS130" s="489"/>
      <c r="AT130" s="489"/>
      <c r="AU130" s="489"/>
      <c r="AV130" s="489"/>
      <c r="AW130" s="489"/>
      <c r="AX130" s="489"/>
      <c r="AY130" s="489"/>
      <c r="AZ130" s="489"/>
      <c r="BA130" s="489"/>
      <c r="BB130" s="489"/>
      <c r="BC130" s="489"/>
      <c r="BD130" s="489"/>
      <c r="BE130" s="489"/>
      <c r="BF130" s="489"/>
      <c r="BG130" s="547"/>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74"/>
      <c r="DO130" s="74"/>
      <c r="DP130" s="74"/>
      <c r="DQ130" s="74"/>
      <c r="DR130" s="74"/>
      <c r="DS130" s="74"/>
      <c r="DT130" s="74"/>
      <c r="DU130" s="74"/>
      <c r="DV130" s="74"/>
      <c r="DW130" s="74"/>
      <c r="DX130" s="74"/>
      <c r="DY130" s="74"/>
      <c r="DZ130" s="74"/>
      <c r="EA130" s="74"/>
      <c r="EB130" s="74"/>
      <c r="EC130" s="3"/>
    </row>
    <row r="131" spans="1:133" s="1" customFormat="1">
      <c r="A131" s="546"/>
      <c r="B131" s="538" t="s">
        <v>754</v>
      </c>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c r="AF131" s="489"/>
      <c r="AG131" s="489"/>
      <c r="AH131" s="489"/>
      <c r="AI131" s="489"/>
      <c r="AJ131" s="489"/>
      <c r="AK131" s="489"/>
      <c r="AL131" s="489"/>
      <c r="AM131" s="489"/>
      <c r="AN131" s="489"/>
      <c r="AO131" s="489"/>
      <c r="AP131" s="489"/>
      <c r="AQ131" s="489"/>
      <c r="AR131" s="489"/>
      <c r="AS131" s="489"/>
      <c r="AT131" s="489"/>
      <c r="AU131" s="489"/>
      <c r="AV131" s="489"/>
      <c r="AW131" s="489"/>
      <c r="AX131" s="489"/>
      <c r="AY131" s="489"/>
      <c r="AZ131" s="489"/>
      <c r="BA131" s="489"/>
      <c r="BB131" s="489"/>
      <c r="BC131" s="489"/>
      <c r="BD131" s="489"/>
      <c r="BE131" s="489"/>
      <c r="BF131" s="489"/>
      <c r="BG131" s="547"/>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74"/>
      <c r="DO131" s="74"/>
      <c r="DP131" s="74"/>
      <c r="DQ131" s="74"/>
      <c r="DR131" s="74"/>
      <c r="DS131" s="74"/>
      <c r="DT131" s="74"/>
      <c r="DU131" s="74"/>
      <c r="DV131" s="74"/>
      <c r="DW131" s="74"/>
      <c r="DX131" s="74"/>
      <c r="DY131" s="74"/>
      <c r="DZ131" s="74"/>
      <c r="EA131" s="74"/>
      <c r="EB131" s="74"/>
      <c r="EC131" s="3"/>
    </row>
    <row r="132" spans="1:133" s="1" customFormat="1">
      <c r="A132" s="546"/>
      <c r="B132" s="538" t="s">
        <v>755</v>
      </c>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c r="AF132" s="489"/>
      <c r="AG132" s="489"/>
      <c r="AH132" s="489"/>
      <c r="AI132" s="489"/>
      <c r="AJ132" s="489"/>
      <c r="AK132" s="489"/>
      <c r="AL132" s="489"/>
      <c r="AM132" s="489"/>
      <c r="AN132" s="489"/>
      <c r="AO132" s="489"/>
      <c r="AP132" s="489"/>
      <c r="AQ132" s="489"/>
      <c r="AR132" s="489"/>
      <c r="AS132" s="489"/>
      <c r="AT132" s="489"/>
      <c r="AU132" s="489"/>
      <c r="AV132" s="489"/>
      <c r="AW132" s="489"/>
      <c r="AX132" s="489"/>
      <c r="AY132" s="489"/>
      <c r="AZ132" s="489"/>
      <c r="BA132" s="489"/>
      <c r="BB132" s="489"/>
      <c r="BC132" s="489"/>
      <c r="BD132" s="489"/>
      <c r="BE132" s="489"/>
      <c r="BF132" s="489"/>
      <c r="BG132" s="547"/>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74"/>
      <c r="DO132" s="74"/>
      <c r="DP132" s="74"/>
      <c r="DQ132" s="74"/>
      <c r="DR132" s="74"/>
      <c r="DS132" s="74"/>
      <c r="DT132" s="74"/>
      <c r="DU132" s="74"/>
      <c r="DV132" s="74"/>
      <c r="DW132" s="74"/>
      <c r="DX132" s="74"/>
      <c r="DY132" s="74"/>
      <c r="DZ132" s="74"/>
      <c r="EA132" s="74"/>
      <c r="EB132" s="74"/>
      <c r="EC132" s="3"/>
    </row>
    <row r="133" spans="1:133" s="1" customFormat="1">
      <c r="A133" s="546"/>
      <c r="B133" s="538" t="s">
        <v>746</v>
      </c>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c r="AF133" s="489"/>
      <c r="AG133" s="489"/>
      <c r="AH133" s="489"/>
      <c r="AI133" s="489"/>
      <c r="AJ133" s="489"/>
      <c r="AK133" s="489"/>
      <c r="AL133" s="489"/>
      <c r="AM133" s="489"/>
      <c r="AN133" s="489"/>
      <c r="AO133" s="489"/>
      <c r="AP133" s="489"/>
      <c r="AQ133" s="489"/>
      <c r="AR133" s="489"/>
      <c r="AS133" s="489"/>
      <c r="AT133" s="489"/>
      <c r="AU133" s="489"/>
      <c r="AV133" s="489"/>
      <c r="AW133" s="489"/>
      <c r="AX133" s="489"/>
      <c r="AY133" s="489"/>
      <c r="AZ133" s="489"/>
      <c r="BA133" s="489"/>
      <c r="BB133" s="489"/>
      <c r="BC133" s="489"/>
      <c r="BD133" s="489"/>
      <c r="BE133" s="489"/>
      <c r="BF133" s="489"/>
      <c r="BG133" s="547"/>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74"/>
      <c r="DO133" s="74"/>
      <c r="DP133" s="74"/>
      <c r="DQ133" s="74"/>
      <c r="DR133" s="74"/>
      <c r="DS133" s="74"/>
      <c r="DT133" s="74"/>
      <c r="DU133" s="74"/>
      <c r="DV133" s="74"/>
      <c r="DW133" s="74"/>
      <c r="DX133" s="74"/>
      <c r="DY133" s="74"/>
      <c r="DZ133" s="74"/>
      <c r="EA133" s="74"/>
      <c r="EB133" s="74"/>
      <c r="EC133" s="3"/>
    </row>
    <row r="134" spans="1:133" s="1" customFormat="1">
      <c r="A134" s="546"/>
      <c r="B134" s="538" t="s">
        <v>747</v>
      </c>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c r="AL134" s="489"/>
      <c r="AM134" s="489"/>
      <c r="AN134" s="489"/>
      <c r="AO134" s="489"/>
      <c r="AP134" s="489"/>
      <c r="AQ134" s="489"/>
      <c r="AR134" s="489"/>
      <c r="AS134" s="489"/>
      <c r="AT134" s="489"/>
      <c r="AU134" s="489"/>
      <c r="AV134" s="489"/>
      <c r="AW134" s="489"/>
      <c r="AX134" s="489"/>
      <c r="AY134" s="489"/>
      <c r="AZ134" s="489"/>
      <c r="BA134" s="489"/>
      <c r="BB134" s="489"/>
      <c r="BC134" s="489"/>
      <c r="BD134" s="489"/>
      <c r="BE134" s="489"/>
      <c r="BF134" s="489"/>
      <c r="BG134" s="547"/>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74"/>
      <c r="DO134" s="74"/>
      <c r="DP134" s="74"/>
      <c r="DQ134" s="74"/>
      <c r="DR134" s="74"/>
      <c r="DS134" s="74"/>
      <c r="DT134" s="74"/>
      <c r="DU134" s="74"/>
      <c r="DV134" s="74"/>
      <c r="DW134" s="74"/>
      <c r="DX134" s="74"/>
      <c r="DY134" s="74"/>
      <c r="DZ134" s="74"/>
      <c r="EA134" s="74"/>
      <c r="EB134" s="74"/>
      <c r="EC134" s="3"/>
    </row>
    <row r="135" spans="1:133" s="1" customFormat="1">
      <c r="A135" s="546"/>
      <c r="B135" s="538" t="s">
        <v>748</v>
      </c>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c r="AL135" s="489"/>
      <c r="AM135" s="489"/>
      <c r="AN135" s="489"/>
      <c r="AO135" s="489"/>
      <c r="AP135" s="489"/>
      <c r="AQ135" s="489"/>
      <c r="AR135" s="489"/>
      <c r="AS135" s="489"/>
      <c r="AT135" s="489"/>
      <c r="AU135" s="489"/>
      <c r="AV135" s="489"/>
      <c r="AW135" s="489"/>
      <c r="AX135" s="489"/>
      <c r="AY135" s="489"/>
      <c r="AZ135" s="489"/>
      <c r="BA135" s="489"/>
      <c r="BB135" s="489"/>
      <c r="BC135" s="489"/>
      <c r="BD135" s="489"/>
      <c r="BE135" s="489"/>
      <c r="BF135" s="489"/>
      <c r="BG135" s="547"/>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74"/>
      <c r="DO135" s="74"/>
      <c r="DP135" s="74"/>
      <c r="DQ135" s="74"/>
      <c r="DR135" s="74"/>
      <c r="DS135" s="74"/>
      <c r="DT135" s="74"/>
      <c r="DU135" s="74"/>
      <c r="DV135" s="74"/>
      <c r="DW135" s="74"/>
      <c r="DX135" s="74"/>
      <c r="DY135" s="74"/>
      <c r="DZ135" s="74"/>
      <c r="EA135" s="74"/>
      <c r="EB135" s="74"/>
      <c r="EC135" s="3"/>
    </row>
    <row r="136" spans="1:133" s="1" customFormat="1">
      <c r="A136" s="546"/>
      <c r="B136" s="538" t="s">
        <v>749</v>
      </c>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489"/>
      <c r="BD136" s="489"/>
      <c r="BE136" s="489"/>
      <c r="BF136" s="489"/>
      <c r="BG136" s="547"/>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74"/>
      <c r="DO136" s="74"/>
      <c r="DP136" s="74"/>
      <c r="DQ136" s="74"/>
      <c r="DR136" s="74"/>
      <c r="DS136" s="74"/>
      <c r="DT136" s="74"/>
      <c r="DU136" s="74"/>
      <c r="DV136" s="74"/>
      <c r="DW136" s="74"/>
      <c r="DX136" s="74"/>
      <c r="DY136" s="74"/>
      <c r="DZ136" s="74"/>
      <c r="EA136" s="74"/>
      <c r="EB136" s="74"/>
      <c r="EC136" s="3"/>
    </row>
    <row r="137" spans="1:133" s="1" customFormat="1">
      <c r="A137" s="546"/>
      <c r="B137" s="538" t="s">
        <v>750</v>
      </c>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89"/>
      <c r="AJ137" s="489"/>
      <c r="AK137" s="489"/>
      <c r="AL137" s="489"/>
      <c r="AM137" s="489"/>
      <c r="AN137" s="489"/>
      <c r="AO137" s="489"/>
      <c r="AP137" s="489"/>
      <c r="AQ137" s="489"/>
      <c r="AR137" s="489"/>
      <c r="AS137" s="489"/>
      <c r="AT137" s="489"/>
      <c r="AU137" s="489"/>
      <c r="AV137" s="489"/>
      <c r="AW137" s="489"/>
      <c r="AX137" s="489"/>
      <c r="AY137" s="489"/>
      <c r="AZ137" s="489"/>
      <c r="BA137" s="489"/>
      <c r="BB137" s="489"/>
      <c r="BC137" s="489"/>
      <c r="BD137" s="489"/>
      <c r="BE137" s="489"/>
      <c r="BF137" s="489"/>
      <c r="BG137" s="547"/>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74"/>
      <c r="DO137" s="74"/>
      <c r="DP137" s="74"/>
      <c r="DQ137" s="74"/>
      <c r="DR137" s="74"/>
      <c r="DS137" s="74"/>
      <c r="DT137" s="74"/>
      <c r="DU137" s="74"/>
      <c r="DV137" s="74"/>
      <c r="DW137" s="74"/>
      <c r="DX137" s="74"/>
      <c r="DY137" s="74"/>
      <c r="DZ137" s="74"/>
      <c r="EA137" s="74"/>
      <c r="EB137" s="74"/>
      <c r="EC137" s="3"/>
    </row>
    <row r="138" spans="1:133" s="1" customFormat="1">
      <c r="A138" s="546"/>
      <c r="B138" s="538" t="s">
        <v>751</v>
      </c>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489"/>
      <c r="AE138" s="489"/>
      <c r="AF138" s="489"/>
      <c r="AG138" s="489"/>
      <c r="AH138" s="489"/>
      <c r="AI138" s="489"/>
      <c r="AJ138" s="489"/>
      <c r="AK138" s="489"/>
      <c r="AL138" s="489"/>
      <c r="AM138" s="489"/>
      <c r="AN138" s="489"/>
      <c r="AO138" s="489"/>
      <c r="AP138" s="489"/>
      <c r="AQ138" s="489"/>
      <c r="AR138" s="489"/>
      <c r="AS138" s="489"/>
      <c r="AT138" s="489"/>
      <c r="AU138" s="489"/>
      <c r="AV138" s="489"/>
      <c r="AW138" s="489"/>
      <c r="AX138" s="489"/>
      <c r="AY138" s="489"/>
      <c r="AZ138" s="489"/>
      <c r="BA138" s="489"/>
      <c r="BB138" s="489"/>
      <c r="BC138" s="489"/>
      <c r="BD138" s="489"/>
      <c r="BE138" s="489"/>
      <c r="BF138" s="489"/>
      <c r="BG138" s="547"/>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74"/>
      <c r="DO138" s="74"/>
      <c r="DP138" s="74"/>
      <c r="DQ138" s="74"/>
      <c r="DR138" s="74"/>
      <c r="DS138" s="74"/>
      <c r="DT138" s="74"/>
      <c r="DU138" s="74"/>
      <c r="DV138" s="74"/>
      <c r="DW138" s="74"/>
      <c r="DX138" s="74"/>
      <c r="DY138" s="74"/>
      <c r="DZ138" s="74"/>
      <c r="EA138" s="74"/>
      <c r="EB138" s="74"/>
      <c r="EC138" s="3"/>
    </row>
    <row r="139" spans="1:133" s="1" customFormat="1">
      <c r="A139" s="546"/>
      <c r="B139" s="538" t="s">
        <v>752</v>
      </c>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c r="AE139" s="489"/>
      <c r="AF139" s="489"/>
      <c r="AG139" s="489"/>
      <c r="AH139" s="489"/>
      <c r="AI139" s="489"/>
      <c r="AJ139" s="489"/>
      <c r="AK139" s="489"/>
      <c r="AL139" s="489"/>
      <c r="AM139" s="489"/>
      <c r="AN139" s="489"/>
      <c r="AO139" s="489"/>
      <c r="AP139" s="489"/>
      <c r="AQ139" s="489"/>
      <c r="AR139" s="489"/>
      <c r="AS139" s="489"/>
      <c r="AT139" s="489"/>
      <c r="AU139" s="489"/>
      <c r="AV139" s="489"/>
      <c r="AW139" s="489"/>
      <c r="AX139" s="489"/>
      <c r="AY139" s="489"/>
      <c r="AZ139" s="489"/>
      <c r="BA139" s="489"/>
      <c r="BB139" s="489"/>
      <c r="BC139" s="489"/>
      <c r="BD139" s="489"/>
      <c r="BE139" s="489"/>
      <c r="BF139" s="489"/>
      <c r="BG139" s="547"/>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74"/>
      <c r="DO139" s="74"/>
      <c r="DP139" s="74"/>
      <c r="DQ139" s="74"/>
      <c r="DR139" s="74"/>
      <c r="DS139" s="74"/>
      <c r="DT139" s="74"/>
      <c r="DU139" s="74"/>
      <c r="DV139" s="74"/>
      <c r="DW139" s="74"/>
      <c r="DX139" s="74"/>
      <c r="DY139" s="74"/>
      <c r="DZ139" s="74"/>
      <c r="EA139" s="74"/>
      <c r="EB139" s="74"/>
      <c r="EC139" s="3"/>
    </row>
    <row r="140" spans="1:133" s="1" customFormat="1">
      <c r="A140" s="546"/>
      <c r="B140" s="538" t="s">
        <v>753</v>
      </c>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489"/>
      <c r="AL140" s="489"/>
      <c r="AM140" s="489"/>
      <c r="AN140" s="489"/>
      <c r="AO140" s="489"/>
      <c r="AP140" s="489"/>
      <c r="AQ140" s="489"/>
      <c r="AR140" s="489"/>
      <c r="AS140" s="489"/>
      <c r="AT140" s="489"/>
      <c r="AU140" s="489"/>
      <c r="AV140" s="489"/>
      <c r="AW140" s="489"/>
      <c r="AX140" s="489"/>
      <c r="AY140" s="489"/>
      <c r="AZ140" s="489"/>
      <c r="BA140" s="489"/>
      <c r="BB140" s="489"/>
      <c r="BC140" s="489"/>
      <c r="BD140" s="489"/>
      <c r="BE140" s="489"/>
      <c r="BF140" s="489"/>
      <c r="BG140" s="547"/>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74"/>
      <c r="DO140" s="74"/>
      <c r="DP140" s="74"/>
      <c r="DQ140" s="74"/>
      <c r="DR140" s="74"/>
      <c r="DS140" s="74"/>
      <c r="DT140" s="74"/>
      <c r="DU140" s="74"/>
      <c r="DV140" s="74"/>
      <c r="DW140" s="74"/>
      <c r="DX140" s="74"/>
      <c r="DY140" s="74"/>
      <c r="DZ140" s="74"/>
      <c r="EA140" s="74"/>
      <c r="EB140" s="74"/>
      <c r="EC140" s="3"/>
    </row>
    <row r="141" spans="1:133" s="1" customFormat="1">
      <c r="A141" s="546"/>
      <c r="B141" s="48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489"/>
      <c r="AL141" s="489"/>
      <c r="AM141" s="489"/>
      <c r="AN141" s="489"/>
      <c r="AO141" s="489"/>
      <c r="AP141" s="489"/>
      <c r="AQ141" s="489"/>
      <c r="AR141" s="489"/>
      <c r="AS141" s="489"/>
      <c r="AT141" s="489"/>
      <c r="AU141" s="489"/>
      <c r="AV141" s="489"/>
      <c r="AW141" s="489"/>
      <c r="AX141" s="489"/>
      <c r="AY141" s="489"/>
      <c r="AZ141" s="489"/>
      <c r="BA141" s="489"/>
      <c r="BB141" s="489"/>
      <c r="BC141" s="489"/>
      <c r="BD141" s="489"/>
      <c r="BE141" s="489"/>
      <c r="BF141" s="489"/>
      <c r="BG141" s="547"/>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74"/>
      <c r="DO141" s="74"/>
      <c r="DP141" s="74"/>
      <c r="DQ141" s="74"/>
      <c r="DR141" s="74"/>
      <c r="DS141" s="74"/>
      <c r="DT141" s="74"/>
      <c r="DU141" s="74"/>
      <c r="DV141" s="74"/>
      <c r="DW141" s="74"/>
      <c r="DX141" s="74"/>
      <c r="DY141" s="74"/>
      <c r="DZ141" s="74"/>
      <c r="EA141" s="74"/>
      <c r="EB141" s="74"/>
      <c r="EC141" s="3"/>
    </row>
    <row r="142" spans="1:133" s="1" customFormat="1">
      <c r="A142" s="468"/>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291"/>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74"/>
      <c r="DO142" s="74"/>
      <c r="DP142" s="74"/>
      <c r="DQ142" s="74"/>
      <c r="DR142" s="74"/>
      <c r="DS142" s="74"/>
      <c r="DT142" s="74"/>
      <c r="DU142" s="74"/>
      <c r="DV142" s="74"/>
      <c r="DW142" s="74"/>
      <c r="DX142" s="74"/>
      <c r="DY142" s="74"/>
      <c r="DZ142" s="74"/>
      <c r="EA142" s="74"/>
      <c r="EB142" s="74"/>
      <c r="EC142" s="3"/>
    </row>
    <row r="143" spans="1:133" s="1" customFormat="1">
      <c r="A143" s="468"/>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291"/>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74"/>
      <c r="DO143" s="74"/>
      <c r="DP143" s="74"/>
      <c r="DQ143" s="74"/>
      <c r="DR143" s="74"/>
      <c r="DS143" s="74"/>
      <c r="DT143" s="74"/>
      <c r="DU143" s="74"/>
      <c r="DV143" s="74"/>
      <c r="DW143" s="74"/>
      <c r="DX143" s="74"/>
      <c r="DY143" s="74"/>
      <c r="DZ143" s="74"/>
      <c r="EA143" s="74"/>
      <c r="EB143" s="74"/>
      <c r="EC143" s="3"/>
    </row>
    <row r="144" spans="1:133" s="1" customFormat="1">
      <c r="A144" s="468"/>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291"/>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74"/>
      <c r="DO144" s="74"/>
      <c r="DP144" s="74"/>
      <c r="DQ144" s="74"/>
      <c r="DR144" s="74"/>
      <c r="DS144" s="74"/>
      <c r="DT144" s="74"/>
      <c r="DU144" s="74"/>
      <c r="DV144" s="74"/>
      <c r="DW144" s="74"/>
      <c r="DX144" s="74"/>
      <c r="DY144" s="74"/>
      <c r="DZ144" s="74"/>
      <c r="EA144" s="74"/>
      <c r="EB144" s="74"/>
      <c r="EC144" s="3"/>
    </row>
    <row r="145" spans="1:133" s="1" customFormat="1">
      <c r="A145" s="468"/>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291"/>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74"/>
      <c r="DO145" s="74"/>
      <c r="DP145" s="74"/>
      <c r="DQ145" s="74"/>
      <c r="DR145" s="74"/>
      <c r="DS145" s="74"/>
      <c r="DT145" s="74"/>
      <c r="DU145" s="74"/>
      <c r="DV145" s="74"/>
      <c r="DW145" s="74"/>
      <c r="DX145" s="74"/>
      <c r="DY145" s="74"/>
      <c r="DZ145" s="74"/>
      <c r="EA145" s="74"/>
      <c r="EB145" s="74"/>
      <c r="EC145" s="3"/>
    </row>
    <row r="146" spans="1:133" s="1" customFormat="1">
      <c r="A146" s="468"/>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291"/>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74"/>
      <c r="DO146" s="74"/>
      <c r="DP146" s="74"/>
      <c r="DQ146" s="74"/>
      <c r="DR146" s="74"/>
      <c r="DS146" s="74"/>
      <c r="DT146" s="74"/>
      <c r="DU146" s="74"/>
      <c r="DV146" s="74"/>
      <c r="DW146" s="74"/>
      <c r="DX146" s="74"/>
      <c r="DY146" s="74"/>
      <c r="DZ146" s="74"/>
      <c r="EA146" s="74"/>
      <c r="EB146" s="74"/>
      <c r="EC146" s="3"/>
    </row>
    <row r="147" spans="1:133" s="1" customFormat="1">
      <c r="A147" s="468"/>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291"/>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74"/>
      <c r="DO147" s="74"/>
      <c r="DP147" s="74"/>
      <c r="DQ147" s="74"/>
      <c r="DR147" s="74"/>
      <c r="DS147" s="74"/>
      <c r="DT147" s="74"/>
      <c r="DU147" s="74"/>
      <c r="DV147" s="74"/>
      <c r="DW147" s="74"/>
      <c r="DX147" s="74"/>
      <c r="DY147" s="74"/>
      <c r="DZ147" s="74"/>
      <c r="EA147" s="74"/>
      <c r="EB147" s="74"/>
      <c r="EC147" s="3"/>
    </row>
    <row r="148" spans="1:133" s="1" customFormat="1">
      <c r="A148" s="468"/>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291"/>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74"/>
      <c r="DO148" s="74"/>
      <c r="DP148" s="74"/>
      <c r="DQ148" s="74"/>
      <c r="DR148" s="74"/>
      <c r="DS148" s="74"/>
      <c r="DT148" s="74"/>
      <c r="DU148" s="74"/>
      <c r="DV148" s="74"/>
      <c r="DW148" s="74"/>
      <c r="DX148" s="74"/>
      <c r="DY148" s="74"/>
      <c r="DZ148" s="74"/>
      <c r="EA148" s="74"/>
      <c r="EB148" s="74"/>
      <c r="EC148" s="3"/>
    </row>
    <row r="149" spans="1:133" s="1" customFormat="1">
      <c r="A149" s="468"/>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291"/>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74"/>
      <c r="DO149" s="74"/>
      <c r="DP149" s="74"/>
      <c r="DQ149" s="74"/>
      <c r="DR149" s="74"/>
      <c r="DS149" s="74"/>
      <c r="DT149" s="74"/>
      <c r="DU149" s="74"/>
      <c r="DV149" s="74"/>
      <c r="DW149" s="74"/>
      <c r="DX149" s="74"/>
      <c r="DY149" s="74"/>
      <c r="DZ149" s="74"/>
      <c r="EA149" s="74"/>
      <c r="EB149" s="74"/>
      <c r="EC149" s="3"/>
    </row>
    <row r="150" spans="1:133" s="1" customFormat="1">
      <c r="A150" s="546"/>
      <c r="B150" s="489"/>
      <c r="C150" s="489"/>
      <c r="D150" s="489"/>
      <c r="E150" s="489"/>
      <c r="F150" s="489"/>
      <c r="G150" s="48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291"/>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74"/>
      <c r="DO150" s="74"/>
      <c r="DP150" s="74"/>
      <c r="DQ150" s="74"/>
      <c r="DR150" s="74"/>
      <c r="DS150" s="74"/>
      <c r="DT150" s="74"/>
      <c r="DU150" s="74"/>
      <c r="DV150" s="74"/>
      <c r="DW150" s="74"/>
      <c r="DX150" s="74"/>
      <c r="DY150" s="74"/>
      <c r="DZ150" s="74"/>
      <c r="EA150" s="74"/>
      <c r="EB150" s="74"/>
      <c r="EC150" s="3"/>
    </row>
    <row r="151" spans="1:133" s="1" customFormat="1">
      <c r="A151" s="546"/>
      <c r="B151" s="537" t="s">
        <v>756</v>
      </c>
      <c r="C151" s="489"/>
      <c r="D151" s="489"/>
      <c r="E151" s="489"/>
      <c r="F151" s="489"/>
      <c r="G151" s="48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291"/>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74"/>
      <c r="DO151" s="74"/>
      <c r="DP151" s="74"/>
      <c r="DQ151" s="74"/>
      <c r="DR151" s="74"/>
      <c r="DS151" s="74"/>
      <c r="DT151" s="74"/>
      <c r="DU151" s="74"/>
      <c r="DV151" s="74"/>
      <c r="DW151" s="74"/>
      <c r="DX151" s="74"/>
      <c r="DY151" s="74"/>
      <c r="DZ151" s="74"/>
      <c r="EA151" s="74"/>
      <c r="EB151" s="74"/>
      <c r="EC151" s="3"/>
    </row>
    <row r="152" spans="1:133" s="1" customFormat="1">
      <c r="A152" s="546"/>
      <c r="B152" s="537" t="s">
        <v>757</v>
      </c>
      <c r="C152" s="489"/>
      <c r="D152" s="489"/>
      <c r="E152" s="489"/>
      <c r="F152" s="489"/>
      <c r="G152" s="48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291"/>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74"/>
      <c r="DO152" s="74"/>
      <c r="DP152" s="74"/>
      <c r="DQ152" s="74"/>
      <c r="DR152" s="74"/>
      <c r="DS152" s="74"/>
      <c r="DT152" s="74"/>
      <c r="DU152" s="74"/>
      <c r="DV152" s="74"/>
      <c r="DW152" s="74"/>
      <c r="DX152" s="74"/>
      <c r="DY152" s="74"/>
      <c r="DZ152" s="74"/>
      <c r="EA152" s="74"/>
      <c r="EB152" s="74"/>
      <c r="EC152" s="3"/>
    </row>
    <row r="153" spans="1:133" s="1" customFormat="1">
      <c r="A153" s="546"/>
      <c r="B153" s="538" t="s">
        <v>758</v>
      </c>
      <c r="C153" s="489"/>
      <c r="D153" s="489"/>
      <c r="E153" s="489"/>
      <c r="F153" s="489"/>
      <c r="G153" s="489"/>
      <c r="H153" s="129"/>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291"/>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74"/>
      <c r="DO153" s="74"/>
      <c r="DP153" s="74"/>
      <c r="DQ153" s="74"/>
      <c r="DR153" s="74"/>
      <c r="DS153" s="74"/>
      <c r="DT153" s="74"/>
      <c r="DU153" s="74"/>
      <c r="DV153" s="74"/>
      <c r="DW153" s="74"/>
      <c r="DX153" s="74"/>
      <c r="DY153" s="74"/>
      <c r="DZ153" s="74"/>
      <c r="EA153" s="74"/>
      <c r="EB153" s="74"/>
      <c r="EC153" s="3"/>
    </row>
    <row r="154" spans="1:133" s="1" customFormat="1">
      <c r="A154" s="546"/>
      <c r="B154" s="538" t="s">
        <v>759</v>
      </c>
      <c r="C154" s="489"/>
      <c r="D154" s="489"/>
      <c r="E154" s="489"/>
      <c r="F154" s="489"/>
      <c r="G154" s="48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291"/>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74"/>
      <c r="DO154" s="74"/>
      <c r="DP154" s="74"/>
      <c r="DQ154" s="74"/>
      <c r="DR154" s="74"/>
      <c r="DS154" s="74"/>
      <c r="DT154" s="74"/>
      <c r="DU154" s="74"/>
      <c r="DV154" s="74"/>
      <c r="DW154" s="74"/>
      <c r="DX154" s="74"/>
      <c r="DY154" s="74"/>
      <c r="DZ154" s="74"/>
      <c r="EA154" s="74"/>
      <c r="EB154" s="74"/>
      <c r="EC154" s="3"/>
    </row>
    <row r="155" spans="1:133" s="1" customFormat="1">
      <c r="A155" s="546"/>
      <c r="B155" s="544" t="s">
        <v>760</v>
      </c>
      <c r="C155" s="489"/>
      <c r="D155" s="489"/>
      <c r="E155" s="489"/>
      <c r="F155" s="489"/>
      <c r="G155" s="48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291"/>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74"/>
      <c r="DO155" s="74"/>
      <c r="DP155" s="74"/>
      <c r="DQ155" s="74"/>
      <c r="DR155" s="74"/>
      <c r="DS155" s="74"/>
      <c r="DT155" s="74"/>
      <c r="DU155" s="74"/>
      <c r="DV155" s="74"/>
      <c r="DW155" s="74"/>
      <c r="DX155" s="74"/>
      <c r="DY155" s="74"/>
      <c r="DZ155" s="74"/>
      <c r="EA155" s="74"/>
      <c r="EB155" s="74"/>
      <c r="EC155" s="3"/>
    </row>
    <row r="156" spans="1:133" s="1" customFormat="1">
      <c r="A156" s="546"/>
      <c r="B156" s="538" t="s">
        <v>785</v>
      </c>
      <c r="C156" s="489"/>
      <c r="D156" s="489"/>
      <c r="E156" s="489"/>
      <c r="F156" s="489"/>
      <c r="G156" s="48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291"/>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74"/>
      <c r="DO156" s="74"/>
      <c r="DP156" s="74"/>
      <c r="DQ156" s="74"/>
      <c r="DR156" s="74"/>
      <c r="DS156" s="74"/>
      <c r="DT156" s="74"/>
      <c r="DU156" s="74"/>
      <c r="DV156" s="74"/>
      <c r="DW156" s="74"/>
      <c r="DX156" s="74"/>
      <c r="DY156" s="74"/>
      <c r="DZ156" s="74"/>
      <c r="EA156" s="74"/>
      <c r="EB156" s="74"/>
      <c r="EC156" s="3"/>
    </row>
    <row r="157" spans="1:133" s="1" customFormat="1">
      <c r="A157" s="546"/>
      <c r="B157" s="489"/>
      <c r="C157" s="489"/>
      <c r="D157" s="489"/>
      <c r="E157" s="489"/>
      <c r="F157" s="489"/>
      <c r="G157" s="550"/>
      <c r="H157" s="143"/>
      <c r="I157" s="143" t="s">
        <v>236</v>
      </c>
      <c r="J157" s="786" t="s">
        <v>235</v>
      </c>
      <c r="K157" s="786"/>
      <c r="L157" s="786"/>
      <c r="M157" s="144" t="s">
        <v>238</v>
      </c>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29"/>
      <c r="AP157" s="129"/>
      <c r="AQ157" s="129"/>
      <c r="AR157" s="129"/>
      <c r="AS157" s="129"/>
      <c r="AT157" s="129"/>
      <c r="AU157" s="129"/>
      <c r="AV157" s="129"/>
      <c r="AW157" s="129"/>
      <c r="AX157" s="129"/>
      <c r="AY157" s="129"/>
      <c r="AZ157" s="129"/>
      <c r="BA157" s="129"/>
      <c r="BB157" s="129"/>
      <c r="BC157" s="129"/>
      <c r="BD157" s="129"/>
      <c r="BE157" s="129"/>
      <c r="BF157" s="129"/>
      <c r="BG157" s="291"/>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74"/>
      <c r="DO157" s="74"/>
      <c r="DP157" s="74"/>
      <c r="DQ157" s="74"/>
      <c r="DR157" s="74"/>
      <c r="DS157" s="74"/>
      <c r="DT157" s="74"/>
      <c r="DU157" s="74"/>
      <c r="DV157" s="74"/>
      <c r="DW157" s="74"/>
      <c r="DX157" s="74"/>
      <c r="DY157" s="74"/>
      <c r="DZ157" s="74"/>
      <c r="EA157" s="74"/>
      <c r="EB157" s="74"/>
      <c r="EC157" s="3"/>
    </row>
    <row r="158" spans="1:133" s="1" customFormat="1">
      <c r="A158" s="468"/>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291"/>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74"/>
      <c r="DO158" s="74"/>
      <c r="DP158" s="74"/>
      <c r="DQ158" s="74"/>
      <c r="DR158" s="74"/>
      <c r="DS158" s="74"/>
      <c r="DT158" s="74"/>
      <c r="DU158" s="74"/>
      <c r="DV158" s="74"/>
      <c r="DW158" s="74"/>
      <c r="DX158" s="74"/>
      <c r="DY158" s="74"/>
      <c r="DZ158" s="74"/>
      <c r="EA158" s="74"/>
      <c r="EB158" s="74"/>
      <c r="EC158" s="3"/>
    </row>
    <row r="159" spans="1:133" s="1" customFormat="1">
      <c r="A159" s="468"/>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291"/>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74"/>
      <c r="DO159" s="74"/>
      <c r="DP159" s="74"/>
      <c r="DQ159" s="74"/>
      <c r="DR159" s="74"/>
      <c r="DS159" s="74"/>
      <c r="DT159" s="74"/>
      <c r="DU159" s="74"/>
      <c r="DV159" s="74"/>
      <c r="DW159" s="74"/>
      <c r="DX159" s="74"/>
      <c r="DY159" s="74"/>
      <c r="DZ159" s="74"/>
      <c r="EA159" s="74"/>
      <c r="EB159" s="74"/>
      <c r="EC159" s="3"/>
    </row>
    <row r="160" spans="1:133" s="1" customFormat="1">
      <c r="A160" s="468"/>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291"/>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74"/>
      <c r="DO160" s="74"/>
      <c r="DP160" s="74"/>
      <c r="DQ160" s="74"/>
      <c r="DR160" s="74"/>
      <c r="DS160" s="74"/>
      <c r="DT160" s="74"/>
      <c r="DU160" s="74"/>
      <c r="DV160" s="74"/>
      <c r="DW160" s="74"/>
      <c r="DX160" s="74"/>
      <c r="DY160" s="74"/>
      <c r="DZ160" s="74"/>
      <c r="EA160" s="74"/>
      <c r="EB160" s="74"/>
      <c r="EC160" s="3"/>
    </row>
    <row r="161" spans="1:133" s="1" customFormat="1">
      <c r="A161" s="468"/>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291"/>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74"/>
      <c r="DO161" s="74"/>
      <c r="DP161" s="74"/>
      <c r="DQ161" s="74"/>
      <c r="DR161" s="74"/>
      <c r="DS161" s="74"/>
      <c r="DT161" s="74"/>
      <c r="DU161" s="74"/>
      <c r="DV161" s="74"/>
      <c r="DW161" s="74"/>
      <c r="DX161" s="74"/>
      <c r="DY161" s="74"/>
      <c r="DZ161" s="74"/>
      <c r="EA161" s="74"/>
      <c r="EB161" s="74"/>
      <c r="EC161" s="3"/>
    </row>
    <row r="162" spans="1:133" s="1" customFormat="1">
      <c r="A162" s="468"/>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291"/>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74"/>
      <c r="DO162" s="74"/>
      <c r="DP162" s="74"/>
      <c r="DQ162" s="74"/>
      <c r="DR162" s="74"/>
      <c r="DS162" s="74"/>
      <c r="DT162" s="74"/>
      <c r="DU162" s="74"/>
      <c r="DV162" s="74"/>
      <c r="DW162" s="74"/>
      <c r="DX162" s="74"/>
      <c r="DY162" s="74"/>
      <c r="DZ162" s="74"/>
      <c r="EA162" s="74"/>
      <c r="EB162" s="74"/>
      <c r="EC162" s="3"/>
    </row>
    <row r="163" spans="1:133" s="1" customFormat="1">
      <c r="A163" s="468"/>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c r="BG163" s="291"/>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74"/>
      <c r="DO163" s="74"/>
      <c r="DP163" s="74"/>
      <c r="DQ163" s="74"/>
      <c r="DR163" s="74"/>
      <c r="DS163" s="74"/>
      <c r="DT163" s="74"/>
      <c r="DU163" s="74"/>
      <c r="DV163" s="74"/>
      <c r="DW163" s="74"/>
      <c r="DX163" s="74"/>
      <c r="DY163" s="74"/>
      <c r="DZ163" s="74"/>
      <c r="EA163" s="74"/>
      <c r="EB163" s="74"/>
      <c r="EC163" s="3"/>
    </row>
    <row r="164" spans="1:133" s="1" customFormat="1">
      <c r="A164" s="468"/>
      <c r="B164" s="537" t="s">
        <v>761</v>
      </c>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291"/>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74"/>
      <c r="DO164" s="74"/>
      <c r="DP164" s="74"/>
      <c r="DQ164" s="74"/>
      <c r="DR164" s="74"/>
      <c r="DS164" s="74"/>
      <c r="DT164" s="74"/>
      <c r="DU164" s="74"/>
      <c r="DV164" s="74"/>
      <c r="DW164" s="74"/>
      <c r="DX164" s="74"/>
      <c r="DY164" s="74"/>
      <c r="DZ164" s="74"/>
      <c r="EA164" s="74"/>
      <c r="EB164" s="74"/>
      <c r="EC164" s="3"/>
    </row>
    <row r="165" spans="1:133" s="1" customFormat="1">
      <c r="A165" s="468"/>
      <c r="B165" s="538" t="s">
        <v>762</v>
      </c>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291"/>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74"/>
      <c r="DO165" s="74"/>
      <c r="DP165" s="74"/>
      <c r="DQ165" s="74"/>
      <c r="DR165" s="74"/>
      <c r="DS165" s="74"/>
      <c r="DT165" s="74"/>
      <c r="DU165" s="74"/>
      <c r="DV165" s="74"/>
      <c r="DW165" s="74"/>
      <c r="DX165" s="74"/>
      <c r="DY165" s="74"/>
      <c r="DZ165" s="74"/>
      <c r="EA165" s="74"/>
      <c r="EB165" s="74"/>
      <c r="EC165" s="3"/>
    </row>
    <row r="166" spans="1:133" s="1" customFormat="1">
      <c r="A166" s="468"/>
      <c r="B166" s="544" t="s">
        <v>763</v>
      </c>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291"/>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74"/>
      <c r="DO166" s="74"/>
      <c r="DP166" s="74"/>
      <c r="DQ166" s="74"/>
      <c r="DR166" s="74"/>
      <c r="DS166" s="74"/>
      <c r="DT166" s="74"/>
      <c r="DU166" s="74"/>
      <c r="DV166" s="74"/>
      <c r="DW166" s="74"/>
      <c r="DX166" s="74"/>
      <c r="DY166" s="74"/>
      <c r="DZ166" s="74"/>
      <c r="EA166" s="74"/>
      <c r="EB166" s="74"/>
      <c r="EC166" s="3"/>
    </row>
    <row r="167" spans="1:133" s="1" customFormat="1">
      <c r="A167" s="468"/>
      <c r="B167" s="538" t="s">
        <v>764</v>
      </c>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291"/>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74"/>
      <c r="DO167" s="74"/>
      <c r="DP167" s="74"/>
      <c r="DQ167" s="74"/>
      <c r="DR167" s="74"/>
      <c r="DS167" s="74"/>
      <c r="DT167" s="74"/>
      <c r="DU167" s="74"/>
      <c r="DV167" s="74"/>
      <c r="DW167" s="74"/>
      <c r="DX167" s="74"/>
      <c r="DY167" s="74"/>
      <c r="DZ167" s="74"/>
      <c r="EA167" s="74"/>
      <c r="EB167" s="74"/>
      <c r="EC167" s="3"/>
    </row>
    <row r="168" spans="1:133" s="1" customFormat="1">
      <c r="A168" s="468"/>
      <c r="B168" s="545" t="s">
        <v>765</v>
      </c>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291"/>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74"/>
      <c r="DO168" s="74"/>
      <c r="DP168" s="74"/>
      <c r="DQ168" s="74"/>
      <c r="DR168" s="74"/>
      <c r="DS168" s="74"/>
      <c r="DT168" s="74"/>
      <c r="DU168" s="74"/>
      <c r="DV168" s="74"/>
      <c r="DW168" s="74"/>
      <c r="DX168" s="74"/>
      <c r="DY168" s="74"/>
      <c r="DZ168" s="74"/>
      <c r="EA168" s="74"/>
      <c r="EB168" s="74"/>
      <c r="EC168" s="3"/>
    </row>
    <row r="169" spans="1:133" s="1" customFormat="1">
      <c r="A169" s="468"/>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291"/>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74"/>
      <c r="DO169" s="74"/>
      <c r="DP169" s="74"/>
      <c r="DQ169" s="74"/>
      <c r="DR169" s="74"/>
      <c r="DS169" s="74"/>
      <c r="DT169" s="74"/>
      <c r="DU169" s="74"/>
      <c r="DV169" s="74"/>
      <c r="DW169" s="74"/>
      <c r="DX169" s="74"/>
      <c r="DY169" s="74"/>
      <c r="DZ169" s="74"/>
      <c r="EA169" s="74"/>
      <c r="EB169" s="74"/>
      <c r="EC169" s="3"/>
    </row>
    <row r="170" spans="1:133" s="1" customFormat="1">
      <c r="A170" s="468"/>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291"/>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74"/>
      <c r="DO170" s="74"/>
      <c r="DP170" s="74"/>
      <c r="DQ170" s="74"/>
      <c r="DR170" s="74"/>
      <c r="DS170" s="74"/>
      <c r="DT170" s="74"/>
      <c r="DU170" s="74"/>
      <c r="DV170" s="74"/>
      <c r="DW170" s="74"/>
      <c r="DX170" s="74"/>
      <c r="DY170" s="74"/>
      <c r="DZ170" s="74"/>
      <c r="EA170" s="74"/>
      <c r="EB170" s="74"/>
      <c r="EC170" s="3"/>
    </row>
    <row r="171" spans="1:133" s="1" customFormat="1">
      <c r="A171" s="468"/>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291"/>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74"/>
      <c r="DO171" s="74"/>
      <c r="DP171" s="74"/>
      <c r="DQ171" s="74"/>
      <c r="DR171" s="74"/>
      <c r="DS171" s="74"/>
      <c r="DT171" s="74"/>
      <c r="DU171" s="74"/>
      <c r="DV171" s="74"/>
      <c r="DW171" s="74"/>
      <c r="DX171" s="74"/>
      <c r="DY171" s="74"/>
      <c r="DZ171" s="74"/>
      <c r="EA171" s="74"/>
      <c r="EB171" s="74"/>
      <c r="EC171" s="3"/>
    </row>
    <row r="172" spans="1:133" s="1" customFormat="1">
      <c r="A172" s="468"/>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291"/>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74"/>
      <c r="DO172" s="74"/>
      <c r="DP172" s="74"/>
      <c r="DQ172" s="74"/>
      <c r="DR172" s="74"/>
      <c r="DS172" s="74"/>
      <c r="DT172" s="74"/>
      <c r="DU172" s="74"/>
      <c r="DV172" s="74"/>
      <c r="DW172" s="74"/>
      <c r="DX172" s="74"/>
      <c r="DY172" s="74"/>
      <c r="DZ172" s="74"/>
      <c r="EA172" s="74"/>
      <c r="EB172" s="74"/>
      <c r="EC172" s="3"/>
    </row>
    <row r="173" spans="1:133" s="1" customFormat="1">
      <c r="A173" s="468"/>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291"/>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74"/>
      <c r="DO173" s="74"/>
      <c r="DP173" s="74"/>
      <c r="DQ173" s="74"/>
      <c r="DR173" s="74"/>
      <c r="DS173" s="74"/>
      <c r="DT173" s="74"/>
      <c r="DU173" s="74"/>
      <c r="DV173" s="74"/>
      <c r="DW173" s="74"/>
      <c r="DX173" s="74"/>
      <c r="DY173" s="74"/>
      <c r="DZ173" s="74"/>
      <c r="EA173" s="74"/>
      <c r="EB173" s="74"/>
      <c r="EC173" s="3"/>
    </row>
    <row r="174" spans="1:133" s="1" customFormat="1">
      <c r="A174" s="468"/>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291"/>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74"/>
      <c r="DO174" s="74"/>
      <c r="DP174" s="74"/>
      <c r="DQ174" s="74"/>
      <c r="DR174" s="74"/>
      <c r="DS174" s="74"/>
      <c r="DT174" s="74"/>
      <c r="DU174" s="74"/>
      <c r="DV174" s="74"/>
      <c r="DW174" s="74"/>
      <c r="DX174" s="74"/>
      <c r="DY174" s="74"/>
      <c r="DZ174" s="74"/>
      <c r="EA174" s="74"/>
      <c r="EB174" s="74"/>
      <c r="EC174" s="3"/>
    </row>
    <row r="175" spans="1:133" s="1" customFormat="1">
      <c r="A175" s="468"/>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291"/>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74"/>
      <c r="DO175" s="74"/>
      <c r="DP175" s="74"/>
      <c r="DQ175" s="74"/>
      <c r="DR175" s="74"/>
      <c r="DS175" s="74"/>
      <c r="DT175" s="74"/>
      <c r="DU175" s="74"/>
      <c r="DV175" s="74"/>
      <c r="DW175" s="74"/>
      <c r="DX175" s="74"/>
      <c r="DY175" s="74"/>
      <c r="DZ175" s="74"/>
      <c r="EA175" s="74"/>
      <c r="EB175" s="74"/>
      <c r="EC175" s="3"/>
    </row>
    <row r="176" spans="1:133" s="1" customFormat="1">
      <c r="A176" s="468"/>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291"/>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74"/>
      <c r="DO176" s="74"/>
      <c r="DP176" s="74"/>
      <c r="DQ176" s="74"/>
      <c r="DR176" s="74"/>
      <c r="DS176" s="74"/>
      <c r="DT176" s="74"/>
      <c r="DU176" s="74"/>
      <c r="DV176" s="74"/>
      <c r="DW176" s="74"/>
      <c r="DX176" s="74"/>
      <c r="DY176" s="74"/>
      <c r="DZ176" s="74"/>
      <c r="EA176" s="74"/>
      <c r="EB176" s="74"/>
      <c r="EC176" s="3"/>
    </row>
    <row r="177" spans="1:133" s="1" customFormat="1">
      <c r="A177" s="468"/>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291"/>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74"/>
      <c r="DO177" s="74"/>
      <c r="DP177" s="74"/>
      <c r="DQ177" s="74"/>
      <c r="DR177" s="74"/>
      <c r="DS177" s="74"/>
      <c r="DT177" s="74"/>
      <c r="DU177" s="74"/>
      <c r="DV177" s="74"/>
      <c r="DW177" s="74"/>
      <c r="DX177" s="74"/>
      <c r="DY177" s="74"/>
      <c r="DZ177" s="74"/>
      <c r="EA177" s="74"/>
      <c r="EB177" s="74"/>
      <c r="EC177" s="3"/>
    </row>
    <row r="178" spans="1:133" s="1" customFormat="1">
      <c r="A178" s="468"/>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291"/>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74"/>
      <c r="DO178" s="74"/>
      <c r="DP178" s="74"/>
      <c r="DQ178" s="74"/>
      <c r="DR178" s="74"/>
      <c r="DS178" s="74"/>
      <c r="DT178" s="74"/>
      <c r="DU178" s="74"/>
      <c r="DV178" s="74"/>
      <c r="DW178" s="74"/>
      <c r="DX178" s="74"/>
      <c r="DY178" s="74"/>
      <c r="DZ178" s="74"/>
      <c r="EA178" s="74"/>
      <c r="EB178" s="74"/>
      <c r="EC178" s="3"/>
    </row>
    <row r="179" spans="1:133" s="1" customFormat="1">
      <c r="A179" s="468"/>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291"/>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74"/>
      <c r="DO179" s="74"/>
      <c r="DP179" s="74"/>
      <c r="DQ179" s="74"/>
      <c r="DR179" s="74"/>
      <c r="DS179" s="74"/>
      <c r="DT179" s="74"/>
      <c r="DU179" s="74"/>
      <c r="DV179" s="74"/>
      <c r="DW179" s="74"/>
      <c r="DX179" s="74"/>
      <c r="DY179" s="74"/>
      <c r="DZ179" s="74"/>
      <c r="EA179" s="74"/>
      <c r="EB179" s="74"/>
      <c r="EC179" s="3"/>
    </row>
    <row r="180" spans="1:133" s="1" customFormat="1">
      <c r="A180" s="468"/>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291"/>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74"/>
      <c r="DO180" s="74"/>
      <c r="DP180" s="74"/>
      <c r="DQ180" s="74"/>
      <c r="DR180" s="74"/>
      <c r="DS180" s="74"/>
      <c r="DT180" s="74"/>
      <c r="DU180" s="74"/>
      <c r="DV180" s="74"/>
      <c r="DW180" s="74"/>
      <c r="DX180" s="74"/>
      <c r="DY180" s="74"/>
      <c r="DZ180" s="74"/>
      <c r="EA180" s="74"/>
      <c r="EB180" s="74"/>
      <c r="EC180" s="3"/>
    </row>
    <row r="181" spans="1:133" s="1" customFormat="1">
      <c r="A181" s="468"/>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291"/>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74"/>
      <c r="DO181" s="74"/>
      <c r="DP181" s="74"/>
      <c r="DQ181" s="74"/>
      <c r="DR181" s="74"/>
      <c r="DS181" s="74"/>
      <c r="DT181" s="74"/>
      <c r="DU181" s="74"/>
      <c r="DV181" s="74"/>
      <c r="DW181" s="74"/>
      <c r="DX181" s="74"/>
      <c r="DY181" s="74"/>
      <c r="DZ181" s="74"/>
      <c r="EA181" s="74"/>
      <c r="EB181" s="74"/>
      <c r="EC181" s="3"/>
    </row>
    <row r="182" spans="1:133" s="1" customFormat="1">
      <c r="A182" s="468"/>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291"/>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74"/>
      <c r="DO182" s="74"/>
      <c r="DP182" s="74"/>
      <c r="DQ182" s="74"/>
      <c r="DR182" s="74"/>
      <c r="DS182" s="74"/>
      <c r="DT182" s="74"/>
      <c r="DU182" s="74"/>
      <c r="DV182" s="74"/>
      <c r="DW182" s="74"/>
      <c r="DX182" s="74"/>
      <c r="DY182" s="74"/>
      <c r="DZ182" s="74"/>
      <c r="EA182" s="74"/>
      <c r="EB182" s="74"/>
      <c r="EC182" s="3"/>
    </row>
    <row r="183" spans="1:133" s="1" customFormat="1">
      <c r="A183" s="468"/>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291"/>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74"/>
      <c r="DO183" s="74"/>
      <c r="DP183" s="74"/>
      <c r="DQ183" s="74"/>
      <c r="DR183" s="74"/>
      <c r="DS183" s="74"/>
      <c r="DT183" s="74"/>
      <c r="DU183" s="74"/>
      <c r="DV183" s="74"/>
      <c r="DW183" s="74"/>
      <c r="DX183" s="74"/>
      <c r="DY183" s="74"/>
      <c r="DZ183" s="74"/>
      <c r="EA183" s="74"/>
      <c r="EB183" s="74"/>
      <c r="EC183" s="3"/>
    </row>
    <row r="184" spans="1:133" s="1" customFormat="1">
      <c r="A184" s="468"/>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291"/>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74"/>
      <c r="DO184" s="74"/>
      <c r="DP184" s="74"/>
      <c r="DQ184" s="74"/>
      <c r="DR184" s="74"/>
      <c r="DS184" s="74"/>
      <c r="DT184" s="74"/>
      <c r="DU184" s="74"/>
      <c r="DV184" s="74"/>
      <c r="DW184" s="74"/>
      <c r="DX184" s="74"/>
      <c r="DY184" s="74"/>
      <c r="DZ184" s="74"/>
      <c r="EA184" s="74"/>
      <c r="EB184" s="74"/>
      <c r="EC184" s="3"/>
    </row>
    <row r="185" spans="1:133" s="1" customFormat="1">
      <c r="A185" s="468"/>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291"/>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74"/>
      <c r="DO185" s="74"/>
      <c r="DP185" s="74"/>
      <c r="DQ185" s="74"/>
      <c r="DR185" s="74"/>
      <c r="DS185" s="74"/>
      <c r="DT185" s="74"/>
      <c r="DU185" s="74"/>
      <c r="DV185" s="74"/>
      <c r="DW185" s="74"/>
      <c r="DX185" s="74"/>
      <c r="DY185" s="74"/>
      <c r="DZ185" s="74"/>
      <c r="EA185" s="74"/>
      <c r="EB185" s="74"/>
      <c r="EC185" s="3"/>
    </row>
    <row r="186" spans="1:133" s="1" customFormat="1">
      <c r="A186" s="468"/>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291"/>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74"/>
      <c r="DO186" s="74"/>
      <c r="DP186" s="74"/>
      <c r="DQ186" s="74"/>
      <c r="DR186" s="74"/>
      <c r="DS186" s="74"/>
      <c r="DT186" s="74"/>
      <c r="DU186" s="74"/>
      <c r="DV186" s="74"/>
      <c r="DW186" s="74"/>
      <c r="DX186" s="74"/>
      <c r="DY186" s="74"/>
      <c r="DZ186" s="74"/>
      <c r="EA186" s="74"/>
      <c r="EB186" s="74"/>
      <c r="EC186" s="3"/>
    </row>
    <row r="187" spans="1:133" s="1" customFormat="1">
      <c r="A187" s="468"/>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291"/>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74"/>
      <c r="DO187" s="74"/>
      <c r="DP187" s="74"/>
      <c r="DQ187" s="74"/>
      <c r="DR187" s="74"/>
      <c r="DS187" s="74"/>
      <c r="DT187" s="74"/>
      <c r="DU187" s="74"/>
      <c r="DV187" s="74"/>
      <c r="DW187" s="74"/>
      <c r="DX187" s="74"/>
      <c r="DY187" s="74"/>
      <c r="DZ187" s="74"/>
      <c r="EA187" s="74"/>
      <c r="EB187" s="74"/>
      <c r="EC187" s="3"/>
    </row>
    <row r="188" spans="1:133" s="1" customFormat="1">
      <c r="A188" s="468"/>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291"/>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74"/>
      <c r="DO188" s="74"/>
      <c r="DP188" s="74"/>
      <c r="DQ188" s="74"/>
      <c r="DR188" s="74"/>
      <c r="DS188" s="74"/>
      <c r="DT188" s="74"/>
      <c r="DU188" s="74"/>
      <c r="DV188" s="74"/>
      <c r="DW188" s="74"/>
      <c r="DX188" s="74"/>
      <c r="DY188" s="74"/>
      <c r="DZ188" s="74"/>
      <c r="EA188" s="74"/>
      <c r="EB188" s="74"/>
      <c r="EC188" s="3"/>
    </row>
    <row r="189" spans="1:133" s="1" customFormat="1">
      <c r="A189" s="468"/>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291"/>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74"/>
      <c r="DO189" s="74"/>
      <c r="DP189" s="74"/>
      <c r="DQ189" s="74"/>
      <c r="DR189" s="74"/>
      <c r="DS189" s="74"/>
      <c r="DT189" s="74"/>
      <c r="DU189" s="74"/>
      <c r="DV189" s="74"/>
      <c r="DW189" s="74"/>
      <c r="DX189" s="74"/>
      <c r="DY189" s="74"/>
      <c r="DZ189" s="74"/>
      <c r="EA189" s="74"/>
      <c r="EB189" s="74"/>
      <c r="EC189" s="3"/>
    </row>
    <row r="190" spans="1:133" s="1" customFormat="1">
      <c r="A190" s="468"/>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291"/>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74"/>
      <c r="DO190" s="74"/>
      <c r="DP190" s="74"/>
      <c r="DQ190" s="74"/>
      <c r="DR190" s="74"/>
      <c r="DS190" s="74"/>
      <c r="DT190" s="74"/>
      <c r="DU190" s="74"/>
      <c r="DV190" s="74"/>
      <c r="DW190" s="74"/>
      <c r="DX190" s="74"/>
      <c r="DY190" s="74"/>
      <c r="DZ190" s="74"/>
      <c r="EA190" s="74"/>
      <c r="EB190" s="74"/>
      <c r="EC190" s="3"/>
    </row>
    <row r="191" spans="1:133" s="1" customFormat="1">
      <c r="A191" s="468"/>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291"/>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74"/>
      <c r="DO191" s="74"/>
      <c r="DP191" s="74"/>
      <c r="DQ191" s="74"/>
      <c r="DR191" s="74"/>
      <c r="DS191" s="74"/>
      <c r="DT191" s="74"/>
      <c r="DU191" s="74"/>
      <c r="DV191" s="74"/>
      <c r="DW191" s="74"/>
      <c r="DX191" s="74"/>
      <c r="DY191" s="74"/>
      <c r="DZ191" s="74"/>
      <c r="EA191" s="74"/>
      <c r="EB191" s="74"/>
      <c r="EC191" s="3"/>
    </row>
    <row r="192" spans="1:133" s="1" customFormat="1">
      <c r="A192" s="468"/>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291"/>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74"/>
      <c r="DO192" s="74"/>
      <c r="DP192" s="74"/>
      <c r="DQ192" s="74"/>
      <c r="DR192" s="74"/>
      <c r="DS192" s="74"/>
      <c r="DT192" s="74"/>
      <c r="DU192" s="74"/>
      <c r="DV192" s="74"/>
      <c r="DW192" s="74"/>
      <c r="DX192" s="74"/>
      <c r="DY192" s="74"/>
      <c r="DZ192" s="74"/>
      <c r="EA192" s="74"/>
      <c r="EB192" s="74"/>
      <c r="EC192" s="3"/>
    </row>
    <row r="193" spans="1:133" s="1" customFormat="1">
      <c r="A193" s="468"/>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291"/>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74"/>
      <c r="DO193" s="74"/>
      <c r="DP193" s="74"/>
      <c r="DQ193" s="74"/>
      <c r="DR193" s="74"/>
      <c r="DS193" s="74"/>
      <c r="DT193" s="74"/>
      <c r="DU193" s="74"/>
      <c r="DV193" s="74"/>
      <c r="DW193" s="74"/>
      <c r="DX193" s="74"/>
      <c r="DY193" s="74"/>
      <c r="DZ193" s="74"/>
      <c r="EA193" s="74"/>
      <c r="EB193" s="74"/>
      <c r="EC193" s="3"/>
    </row>
    <row r="194" spans="1:133" s="1" customFormat="1">
      <c r="A194" s="468"/>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291"/>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74"/>
      <c r="DO194" s="74"/>
      <c r="DP194" s="74"/>
      <c r="DQ194" s="74"/>
      <c r="DR194" s="74"/>
      <c r="DS194" s="74"/>
      <c r="DT194" s="74"/>
      <c r="DU194" s="74"/>
      <c r="DV194" s="74"/>
      <c r="DW194" s="74"/>
      <c r="DX194" s="74"/>
      <c r="DY194" s="74"/>
      <c r="DZ194" s="74"/>
      <c r="EA194" s="74"/>
      <c r="EB194" s="74"/>
      <c r="EC194" s="3"/>
    </row>
    <row r="195" spans="1:133" s="1" customFormat="1">
      <c r="A195" s="468"/>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291"/>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74"/>
      <c r="DO195" s="74"/>
      <c r="DP195" s="74"/>
      <c r="DQ195" s="74"/>
      <c r="DR195" s="74"/>
      <c r="DS195" s="74"/>
      <c r="DT195" s="74"/>
      <c r="DU195" s="74"/>
      <c r="DV195" s="74"/>
      <c r="DW195" s="74"/>
      <c r="DX195" s="74"/>
      <c r="DY195" s="74"/>
      <c r="DZ195" s="74"/>
      <c r="EA195" s="74"/>
      <c r="EB195" s="74"/>
      <c r="EC195" s="3"/>
    </row>
    <row r="196" spans="1:133" s="1" customFormat="1">
      <c r="A196" s="468"/>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c r="BE196" s="129"/>
      <c r="BF196" s="129"/>
      <c r="BG196" s="291"/>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74"/>
      <c r="DO196" s="74"/>
      <c r="DP196" s="74"/>
      <c r="DQ196" s="74"/>
      <c r="DR196" s="74"/>
      <c r="DS196" s="74"/>
      <c r="DT196" s="74"/>
      <c r="DU196" s="74"/>
      <c r="DV196" s="74"/>
      <c r="DW196" s="74"/>
      <c r="DX196" s="74"/>
      <c r="DY196" s="74"/>
      <c r="DZ196" s="74"/>
      <c r="EA196" s="74"/>
      <c r="EB196" s="74"/>
      <c r="EC196" s="3"/>
    </row>
    <row r="197" spans="1:133" s="1" customFormat="1">
      <c r="A197" s="468"/>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291"/>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74"/>
      <c r="DO197" s="74"/>
      <c r="DP197" s="74"/>
      <c r="DQ197" s="74"/>
      <c r="DR197" s="74"/>
      <c r="DS197" s="74"/>
      <c r="DT197" s="74"/>
      <c r="DU197" s="74"/>
      <c r="DV197" s="74"/>
      <c r="DW197" s="74"/>
      <c r="DX197" s="74"/>
      <c r="DY197" s="74"/>
      <c r="DZ197" s="74"/>
      <c r="EA197" s="74"/>
      <c r="EB197" s="74"/>
      <c r="EC197" s="3"/>
    </row>
    <row r="198" spans="1:133" s="1" customFormat="1">
      <c r="A198" s="468"/>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291"/>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74"/>
      <c r="DO198" s="74"/>
      <c r="DP198" s="74"/>
      <c r="DQ198" s="74"/>
      <c r="DR198" s="74"/>
      <c r="DS198" s="74"/>
      <c r="DT198" s="74"/>
      <c r="DU198" s="74"/>
      <c r="DV198" s="74"/>
      <c r="DW198" s="74"/>
      <c r="DX198" s="74"/>
      <c r="DY198" s="74"/>
      <c r="DZ198" s="74"/>
      <c r="EA198" s="74"/>
      <c r="EB198" s="74"/>
      <c r="EC198" s="3"/>
    </row>
    <row r="199" spans="1:133" s="1" customFormat="1">
      <c r="A199" s="468"/>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291"/>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74"/>
      <c r="DO199" s="74"/>
      <c r="DP199" s="74"/>
      <c r="DQ199" s="74"/>
      <c r="DR199" s="74"/>
      <c r="DS199" s="74"/>
      <c r="DT199" s="74"/>
      <c r="DU199" s="74"/>
      <c r="DV199" s="74"/>
      <c r="DW199" s="74"/>
      <c r="DX199" s="74"/>
      <c r="DY199" s="74"/>
      <c r="DZ199" s="74"/>
      <c r="EA199" s="74"/>
      <c r="EB199" s="74"/>
      <c r="EC199" s="3"/>
    </row>
    <row r="200" spans="1:133" s="1" customFormat="1">
      <c r="A200" s="468"/>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291"/>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74"/>
      <c r="DO200" s="74"/>
      <c r="DP200" s="74"/>
      <c r="DQ200" s="74"/>
      <c r="DR200" s="74"/>
      <c r="DS200" s="74"/>
      <c r="DT200" s="74"/>
      <c r="DU200" s="74"/>
      <c r="DV200" s="74"/>
      <c r="DW200" s="74"/>
      <c r="DX200" s="74"/>
      <c r="DY200" s="74"/>
      <c r="DZ200" s="74"/>
      <c r="EA200" s="74"/>
      <c r="EB200" s="74"/>
      <c r="EC200" s="3"/>
    </row>
    <row r="201" spans="1:133" s="1" customFormat="1">
      <c r="A201" s="468"/>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291"/>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74"/>
      <c r="DO201" s="74"/>
      <c r="DP201" s="74"/>
      <c r="DQ201" s="74"/>
      <c r="DR201" s="74"/>
      <c r="DS201" s="74"/>
      <c r="DT201" s="74"/>
      <c r="DU201" s="74"/>
      <c r="DV201" s="74"/>
      <c r="DW201" s="74"/>
      <c r="DX201" s="74"/>
      <c r="DY201" s="74"/>
      <c r="DZ201" s="74"/>
      <c r="EA201" s="74"/>
      <c r="EB201" s="74"/>
      <c r="EC201" s="3"/>
    </row>
    <row r="202" spans="1:133" s="1" customFormat="1">
      <c r="A202" s="468"/>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129"/>
      <c r="BC202" s="129"/>
      <c r="BD202" s="129"/>
      <c r="BE202" s="129"/>
      <c r="BF202" s="129"/>
      <c r="BG202" s="291"/>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74"/>
      <c r="DO202" s="74"/>
      <c r="DP202" s="74"/>
      <c r="DQ202" s="74"/>
      <c r="DR202" s="74"/>
      <c r="DS202" s="74"/>
      <c r="DT202" s="74"/>
      <c r="DU202" s="74"/>
      <c r="DV202" s="74"/>
      <c r="DW202" s="74"/>
      <c r="DX202" s="74"/>
      <c r="DY202" s="74"/>
      <c r="DZ202" s="74"/>
      <c r="EA202" s="74"/>
      <c r="EB202" s="74"/>
      <c r="EC202" s="3"/>
    </row>
    <row r="203" spans="1:133" s="1" customFormat="1">
      <c r="A203" s="468"/>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291"/>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74"/>
      <c r="DO203" s="74"/>
      <c r="DP203" s="74"/>
      <c r="DQ203" s="74"/>
      <c r="DR203" s="74"/>
      <c r="DS203" s="74"/>
      <c r="DT203" s="74"/>
      <c r="DU203" s="74"/>
      <c r="DV203" s="74"/>
      <c r="DW203" s="74"/>
      <c r="DX203" s="74"/>
      <c r="DY203" s="74"/>
      <c r="DZ203" s="74"/>
      <c r="EA203" s="74"/>
      <c r="EB203" s="74"/>
      <c r="EC203" s="3"/>
    </row>
    <row r="204" spans="1:133" s="1" customFormat="1">
      <c r="A204" s="468"/>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291"/>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74"/>
      <c r="DO204" s="74"/>
      <c r="DP204" s="74"/>
      <c r="DQ204" s="74"/>
      <c r="DR204" s="74"/>
      <c r="DS204" s="74"/>
      <c r="DT204" s="74"/>
      <c r="DU204" s="74"/>
      <c r="DV204" s="74"/>
      <c r="DW204" s="74"/>
      <c r="DX204" s="74"/>
      <c r="DY204" s="74"/>
      <c r="DZ204" s="74"/>
      <c r="EA204" s="74"/>
      <c r="EB204" s="74"/>
      <c r="EC204" s="3"/>
    </row>
    <row r="205" spans="1:133" s="1" customFormat="1">
      <c r="A205" s="468"/>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291"/>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74"/>
      <c r="DO205" s="74"/>
      <c r="DP205" s="74"/>
      <c r="DQ205" s="74"/>
      <c r="DR205" s="74"/>
      <c r="DS205" s="74"/>
      <c r="DT205" s="74"/>
      <c r="DU205" s="74"/>
      <c r="DV205" s="74"/>
      <c r="DW205" s="74"/>
      <c r="DX205" s="74"/>
      <c r="DY205" s="74"/>
      <c r="DZ205" s="74"/>
      <c r="EA205" s="74"/>
      <c r="EB205" s="74"/>
      <c r="EC205" s="3"/>
    </row>
    <row r="206" spans="1:133" s="1" customFormat="1">
      <c r="A206" s="468"/>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291"/>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74"/>
      <c r="DO206" s="74"/>
      <c r="DP206" s="74"/>
      <c r="DQ206" s="74"/>
      <c r="DR206" s="74"/>
      <c r="DS206" s="74"/>
      <c r="DT206" s="74"/>
      <c r="DU206" s="74"/>
      <c r="DV206" s="74"/>
      <c r="DW206" s="74"/>
      <c r="DX206" s="74"/>
      <c r="DY206" s="74"/>
      <c r="DZ206" s="74"/>
      <c r="EA206" s="74"/>
      <c r="EB206" s="74"/>
      <c r="EC206" s="3"/>
    </row>
    <row r="207" spans="1:133" s="1" customFormat="1">
      <c r="A207" s="468"/>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291"/>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74"/>
      <c r="DO207" s="74"/>
      <c r="DP207" s="74"/>
      <c r="DQ207" s="74"/>
      <c r="DR207" s="74"/>
      <c r="DS207" s="74"/>
      <c r="DT207" s="74"/>
      <c r="DU207" s="74"/>
      <c r="DV207" s="74"/>
      <c r="DW207" s="74"/>
      <c r="DX207" s="74"/>
      <c r="DY207" s="74"/>
      <c r="DZ207" s="74"/>
      <c r="EA207" s="74"/>
      <c r="EB207" s="74"/>
      <c r="EC207" s="3"/>
    </row>
    <row r="208" spans="1:133" s="1" customFormat="1">
      <c r="A208" s="468"/>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29"/>
      <c r="BF208" s="129"/>
      <c r="BG208" s="291"/>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74"/>
      <c r="DO208" s="74"/>
      <c r="DP208" s="74"/>
      <c r="DQ208" s="74"/>
      <c r="DR208" s="74"/>
      <c r="DS208" s="74"/>
      <c r="DT208" s="74"/>
      <c r="DU208" s="74"/>
      <c r="DV208" s="74"/>
      <c r="DW208" s="74"/>
      <c r="DX208" s="74"/>
      <c r="DY208" s="74"/>
      <c r="DZ208" s="74"/>
      <c r="EA208" s="74"/>
      <c r="EB208" s="74"/>
      <c r="EC208" s="3"/>
    </row>
    <row r="209" spans="1:133" s="1" customFormat="1">
      <c r="A209" s="468"/>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291"/>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74"/>
      <c r="DO209" s="74"/>
      <c r="DP209" s="74"/>
      <c r="DQ209" s="74"/>
      <c r="DR209" s="74"/>
      <c r="DS209" s="74"/>
      <c r="DT209" s="74"/>
      <c r="DU209" s="74"/>
      <c r="DV209" s="74"/>
      <c r="DW209" s="74"/>
      <c r="DX209" s="74"/>
      <c r="DY209" s="74"/>
      <c r="DZ209" s="74"/>
      <c r="EA209" s="74"/>
      <c r="EB209" s="74"/>
      <c r="EC209" s="3"/>
    </row>
    <row r="210" spans="1:133" s="1" customFormat="1">
      <c r="A210" s="468"/>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291"/>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74"/>
      <c r="DO210" s="74"/>
      <c r="DP210" s="74"/>
      <c r="DQ210" s="74"/>
      <c r="DR210" s="74"/>
      <c r="DS210" s="74"/>
      <c r="DT210" s="74"/>
      <c r="DU210" s="74"/>
      <c r="DV210" s="74"/>
      <c r="DW210" s="74"/>
      <c r="DX210" s="74"/>
      <c r="DY210" s="74"/>
      <c r="DZ210" s="74"/>
      <c r="EA210" s="74"/>
      <c r="EB210" s="74"/>
      <c r="EC210" s="3"/>
    </row>
    <row r="211" spans="1:133" s="1" customFormat="1">
      <c r="A211" s="468"/>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291"/>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74"/>
      <c r="DO211" s="74"/>
      <c r="DP211" s="74"/>
      <c r="DQ211" s="74"/>
      <c r="DR211" s="74"/>
      <c r="DS211" s="74"/>
      <c r="DT211" s="74"/>
      <c r="DU211" s="74"/>
      <c r="DV211" s="74"/>
      <c r="DW211" s="74"/>
      <c r="DX211" s="74"/>
      <c r="DY211" s="74"/>
      <c r="DZ211" s="74"/>
      <c r="EA211" s="74"/>
      <c r="EB211" s="74"/>
      <c r="EC211" s="3"/>
    </row>
    <row r="212" spans="1:133" s="1" customFormat="1">
      <c r="A212" s="468"/>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c r="BE212" s="129"/>
      <c r="BF212" s="129"/>
      <c r="BG212" s="291"/>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74"/>
      <c r="DO212" s="74"/>
      <c r="DP212" s="74"/>
      <c r="DQ212" s="74"/>
      <c r="DR212" s="74"/>
      <c r="DS212" s="74"/>
      <c r="DT212" s="74"/>
      <c r="DU212" s="74"/>
      <c r="DV212" s="74"/>
      <c r="DW212" s="74"/>
      <c r="DX212" s="74"/>
      <c r="DY212" s="74"/>
      <c r="DZ212" s="74"/>
      <c r="EA212" s="74"/>
      <c r="EB212" s="74"/>
      <c r="EC212" s="3"/>
    </row>
    <row r="213" spans="1:133" s="1" customFormat="1">
      <c r="A213" s="468"/>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291"/>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74"/>
      <c r="DO213" s="74"/>
      <c r="DP213" s="74"/>
      <c r="DQ213" s="74"/>
      <c r="DR213" s="74"/>
      <c r="DS213" s="74"/>
      <c r="DT213" s="74"/>
      <c r="DU213" s="74"/>
      <c r="DV213" s="74"/>
      <c r="DW213" s="74"/>
      <c r="DX213" s="74"/>
      <c r="DY213" s="74"/>
      <c r="DZ213" s="74"/>
      <c r="EA213" s="74"/>
      <c r="EB213" s="74"/>
      <c r="EC213" s="3"/>
    </row>
    <row r="214" spans="1:133" s="1" customFormat="1">
      <c r="A214" s="468"/>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291"/>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74"/>
      <c r="DO214" s="74"/>
      <c r="DP214" s="74"/>
      <c r="DQ214" s="74"/>
      <c r="DR214" s="74"/>
      <c r="DS214" s="74"/>
      <c r="DT214" s="74"/>
      <c r="DU214" s="74"/>
      <c r="DV214" s="74"/>
      <c r="DW214" s="74"/>
      <c r="DX214" s="74"/>
      <c r="DY214" s="74"/>
      <c r="DZ214" s="74"/>
      <c r="EA214" s="74"/>
      <c r="EB214" s="74"/>
      <c r="EC214" s="3"/>
    </row>
    <row r="215" spans="1:133" s="1" customFormat="1">
      <c r="A215" s="468"/>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291"/>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74"/>
      <c r="DO215" s="74"/>
      <c r="DP215" s="74"/>
      <c r="DQ215" s="74"/>
      <c r="DR215" s="74"/>
      <c r="DS215" s="74"/>
      <c r="DT215" s="74"/>
      <c r="DU215" s="74"/>
      <c r="DV215" s="74"/>
      <c r="DW215" s="74"/>
      <c r="DX215" s="74"/>
      <c r="DY215" s="74"/>
      <c r="DZ215" s="74"/>
      <c r="EA215" s="74"/>
      <c r="EB215" s="74"/>
      <c r="EC215" s="3"/>
    </row>
    <row r="216" spans="1:133" s="1" customFormat="1">
      <c r="A216" s="468"/>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c r="BG216" s="291"/>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74"/>
      <c r="DO216" s="74"/>
      <c r="DP216" s="74"/>
      <c r="DQ216" s="74"/>
      <c r="DR216" s="74"/>
      <c r="DS216" s="74"/>
      <c r="DT216" s="74"/>
      <c r="DU216" s="74"/>
      <c r="DV216" s="74"/>
      <c r="DW216" s="74"/>
      <c r="DX216" s="74"/>
      <c r="DY216" s="74"/>
      <c r="DZ216" s="74"/>
      <c r="EA216" s="74"/>
      <c r="EB216" s="74"/>
      <c r="EC216" s="3"/>
    </row>
    <row r="217" spans="1:133" s="1" customFormat="1">
      <c r="A217" s="468"/>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291"/>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74"/>
      <c r="DO217" s="74"/>
      <c r="DP217" s="74"/>
      <c r="DQ217" s="74"/>
      <c r="DR217" s="74"/>
      <c r="DS217" s="74"/>
      <c r="DT217" s="74"/>
      <c r="DU217" s="74"/>
      <c r="DV217" s="74"/>
      <c r="DW217" s="74"/>
      <c r="DX217" s="74"/>
      <c r="DY217" s="74"/>
      <c r="DZ217" s="74"/>
      <c r="EA217" s="74"/>
      <c r="EB217" s="74"/>
      <c r="EC217" s="3"/>
    </row>
    <row r="218" spans="1:133" s="1" customFormat="1">
      <c r="A218" s="468"/>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291"/>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74"/>
      <c r="DO218" s="74"/>
      <c r="DP218" s="74"/>
      <c r="DQ218" s="74"/>
      <c r="DR218" s="74"/>
      <c r="DS218" s="74"/>
      <c r="DT218" s="74"/>
      <c r="DU218" s="74"/>
      <c r="DV218" s="74"/>
      <c r="DW218" s="74"/>
      <c r="DX218" s="74"/>
      <c r="DY218" s="74"/>
      <c r="DZ218" s="74"/>
      <c r="EA218" s="74"/>
      <c r="EB218" s="74"/>
      <c r="EC218" s="3"/>
    </row>
    <row r="219" spans="1:133" s="1" customFormat="1">
      <c r="A219" s="468"/>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291"/>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74"/>
      <c r="DO219" s="74"/>
      <c r="DP219" s="74"/>
      <c r="DQ219" s="74"/>
      <c r="DR219" s="74"/>
      <c r="DS219" s="74"/>
      <c r="DT219" s="74"/>
      <c r="DU219" s="74"/>
      <c r="DV219" s="74"/>
      <c r="DW219" s="74"/>
      <c r="DX219" s="74"/>
      <c r="DY219" s="74"/>
      <c r="DZ219" s="74"/>
      <c r="EA219" s="74"/>
      <c r="EB219" s="74"/>
      <c r="EC219" s="3"/>
    </row>
    <row r="220" spans="1:133" s="1" customFormat="1">
      <c r="A220" s="468"/>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291"/>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74"/>
      <c r="DO220" s="74"/>
      <c r="DP220" s="74"/>
      <c r="DQ220" s="74"/>
      <c r="DR220" s="74"/>
      <c r="DS220" s="74"/>
      <c r="DT220" s="74"/>
      <c r="DU220" s="74"/>
      <c r="DV220" s="74"/>
      <c r="DW220" s="74"/>
      <c r="DX220" s="74"/>
      <c r="DY220" s="74"/>
      <c r="DZ220" s="74"/>
      <c r="EA220" s="74"/>
      <c r="EB220" s="74"/>
      <c r="EC220" s="3"/>
    </row>
    <row r="221" spans="1:133" s="1" customFormat="1">
      <c r="A221" s="468"/>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291"/>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74"/>
      <c r="DO221" s="74"/>
      <c r="DP221" s="74"/>
      <c r="DQ221" s="74"/>
      <c r="DR221" s="74"/>
      <c r="DS221" s="74"/>
      <c r="DT221" s="74"/>
      <c r="DU221" s="74"/>
      <c r="DV221" s="74"/>
      <c r="DW221" s="74"/>
      <c r="DX221" s="74"/>
      <c r="DY221" s="74"/>
      <c r="DZ221" s="74"/>
      <c r="EA221" s="74"/>
      <c r="EB221" s="74"/>
      <c r="EC221" s="3"/>
    </row>
    <row r="222" spans="1:133" s="1" customFormat="1">
      <c r="A222" s="468"/>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291"/>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74"/>
      <c r="DO222" s="74"/>
      <c r="DP222" s="74"/>
      <c r="DQ222" s="74"/>
      <c r="DR222" s="74"/>
      <c r="DS222" s="74"/>
      <c r="DT222" s="74"/>
      <c r="DU222" s="74"/>
      <c r="DV222" s="74"/>
      <c r="DW222" s="74"/>
      <c r="DX222" s="74"/>
      <c r="DY222" s="74"/>
      <c r="DZ222" s="74"/>
      <c r="EA222" s="74"/>
      <c r="EB222" s="74"/>
      <c r="EC222" s="3"/>
    </row>
    <row r="223" spans="1:133" s="1" customFormat="1">
      <c r="A223" s="468"/>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291"/>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74"/>
      <c r="DO223" s="74"/>
      <c r="DP223" s="74"/>
      <c r="DQ223" s="74"/>
      <c r="DR223" s="74"/>
      <c r="DS223" s="74"/>
      <c r="DT223" s="74"/>
      <c r="DU223" s="74"/>
      <c r="DV223" s="74"/>
      <c r="DW223" s="74"/>
      <c r="DX223" s="74"/>
      <c r="DY223" s="74"/>
      <c r="DZ223" s="74"/>
      <c r="EA223" s="74"/>
      <c r="EB223" s="74"/>
      <c r="EC223" s="3"/>
    </row>
    <row r="224" spans="1:133" s="1" customFormat="1">
      <c r="A224" s="468"/>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291"/>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74"/>
      <c r="DO224" s="74"/>
      <c r="DP224" s="74"/>
      <c r="DQ224" s="74"/>
      <c r="DR224" s="74"/>
      <c r="DS224" s="74"/>
      <c r="DT224" s="74"/>
      <c r="DU224" s="74"/>
      <c r="DV224" s="74"/>
      <c r="DW224" s="74"/>
      <c r="DX224" s="74"/>
      <c r="DY224" s="74"/>
      <c r="DZ224" s="74"/>
      <c r="EA224" s="74"/>
      <c r="EB224" s="74"/>
      <c r="EC224" s="3"/>
    </row>
    <row r="225" spans="1:133" s="1" customFormat="1">
      <c r="A225" s="468"/>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291"/>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74"/>
      <c r="DO225" s="74"/>
      <c r="DP225" s="74"/>
      <c r="DQ225" s="74"/>
      <c r="DR225" s="74"/>
      <c r="DS225" s="74"/>
      <c r="DT225" s="74"/>
      <c r="DU225" s="74"/>
      <c r="DV225" s="74"/>
      <c r="DW225" s="74"/>
      <c r="DX225" s="74"/>
      <c r="DY225" s="74"/>
      <c r="DZ225" s="74"/>
      <c r="EA225" s="74"/>
      <c r="EB225" s="74"/>
      <c r="EC225" s="3"/>
    </row>
    <row r="226" spans="1:133" s="1" customFormat="1">
      <c r="A226" s="468"/>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c r="BG226" s="291"/>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74"/>
      <c r="DO226" s="74"/>
      <c r="DP226" s="74"/>
      <c r="DQ226" s="74"/>
      <c r="DR226" s="74"/>
      <c r="DS226" s="74"/>
      <c r="DT226" s="74"/>
      <c r="DU226" s="74"/>
      <c r="DV226" s="74"/>
      <c r="DW226" s="74"/>
      <c r="DX226" s="74"/>
      <c r="DY226" s="74"/>
      <c r="DZ226" s="74"/>
      <c r="EA226" s="74"/>
      <c r="EB226" s="74"/>
      <c r="EC226" s="3"/>
    </row>
    <row r="227" spans="1:133" s="1" customFormat="1">
      <c r="A227" s="468"/>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291"/>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74"/>
      <c r="DO227" s="74"/>
      <c r="DP227" s="74"/>
      <c r="DQ227" s="74"/>
      <c r="DR227" s="74"/>
      <c r="DS227" s="74"/>
      <c r="DT227" s="74"/>
      <c r="DU227" s="74"/>
      <c r="DV227" s="74"/>
      <c r="DW227" s="74"/>
      <c r="DX227" s="74"/>
      <c r="DY227" s="74"/>
      <c r="DZ227" s="74"/>
      <c r="EA227" s="74"/>
      <c r="EB227" s="74"/>
      <c r="EC227" s="3"/>
    </row>
    <row r="228" spans="1:133" s="1" customFormat="1">
      <c r="A228" s="468"/>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291"/>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74"/>
      <c r="DO228" s="74"/>
      <c r="DP228" s="74"/>
      <c r="DQ228" s="74"/>
      <c r="DR228" s="74"/>
      <c r="DS228" s="74"/>
      <c r="DT228" s="74"/>
      <c r="DU228" s="74"/>
      <c r="DV228" s="74"/>
      <c r="DW228" s="74"/>
      <c r="DX228" s="74"/>
      <c r="DY228" s="74"/>
      <c r="DZ228" s="74"/>
      <c r="EA228" s="74"/>
      <c r="EB228" s="74"/>
      <c r="EC228" s="3"/>
    </row>
    <row r="229" spans="1:133" s="1" customFormat="1">
      <c r="A229" s="468"/>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291"/>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74"/>
      <c r="DO229" s="74"/>
      <c r="DP229" s="74"/>
      <c r="DQ229" s="74"/>
      <c r="DR229" s="74"/>
      <c r="DS229" s="74"/>
      <c r="DT229" s="74"/>
      <c r="DU229" s="74"/>
      <c r="DV229" s="74"/>
      <c r="DW229" s="74"/>
      <c r="DX229" s="74"/>
      <c r="DY229" s="74"/>
      <c r="DZ229" s="74"/>
      <c r="EA229" s="74"/>
      <c r="EB229" s="74"/>
      <c r="EC229" s="3"/>
    </row>
    <row r="230" spans="1:133" s="1" customFormat="1">
      <c r="A230" s="468"/>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291"/>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74"/>
      <c r="DO230" s="74"/>
      <c r="DP230" s="74"/>
      <c r="DQ230" s="74"/>
      <c r="DR230" s="74"/>
      <c r="DS230" s="74"/>
      <c r="DT230" s="74"/>
      <c r="DU230" s="74"/>
      <c r="DV230" s="74"/>
      <c r="DW230" s="74"/>
      <c r="DX230" s="74"/>
      <c r="DY230" s="74"/>
      <c r="DZ230" s="74"/>
      <c r="EA230" s="74"/>
      <c r="EB230" s="74"/>
      <c r="EC230" s="3"/>
    </row>
    <row r="231" spans="1:133" s="1" customFormat="1">
      <c r="A231" s="468"/>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c r="BG231" s="291"/>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74"/>
      <c r="DO231" s="74"/>
      <c r="DP231" s="74"/>
      <c r="DQ231" s="74"/>
      <c r="DR231" s="74"/>
      <c r="DS231" s="74"/>
      <c r="DT231" s="74"/>
      <c r="DU231" s="74"/>
      <c r="DV231" s="74"/>
      <c r="DW231" s="74"/>
      <c r="DX231" s="74"/>
      <c r="DY231" s="74"/>
      <c r="DZ231" s="74"/>
      <c r="EA231" s="74"/>
      <c r="EB231" s="74"/>
      <c r="EC231" s="3"/>
    </row>
    <row r="232" spans="1:133" s="1" customFormat="1">
      <c r="A232" s="468"/>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291"/>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74"/>
      <c r="DO232" s="74"/>
      <c r="DP232" s="74"/>
      <c r="DQ232" s="74"/>
      <c r="DR232" s="74"/>
      <c r="DS232" s="74"/>
      <c r="DT232" s="74"/>
      <c r="DU232" s="74"/>
      <c r="DV232" s="74"/>
      <c r="DW232" s="74"/>
      <c r="DX232" s="74"/>
      <c r="DY232" s="74"/>
      <c r="DZ232" s="74"/>
      <c r="EA232" s="74"/>
      <c r="EB232" s="74"/>
      <c r="EC232" s="3"/>
    </row>
    <row r="233" spans="1:133" s="1" customFormat="1">
      <c r="A233" s="468"/>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291"/>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74"/>
      <c r="DO233" s="74"/>
      <c r="DP233" s="74"/>
      <c r="DQ233" s="74"/>
      <c r="DR233" s="74"/>
      <c r="DS233" s="74"/>
      <c r="DT233" s="74"/>
      <c r="DU233" s="74"/>
      <c r="DV233" s="74"/>
      <c r="DW233" s="74"/>
      <c r="DX233" s="74"/>
      <c r="DY233" s="74"/>
      <c r="DZ233" s="74"/>
      <c r="EA233" s="74"/>
      <c r="EB233" s="74"/>
      <c r="EC233" s="3"/>
    </row>
    <row r="234" spans="1:133" s="1" customFormat="1">
      <c r="A234" s="468"/>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129"/>
      <c r="BC234" s="129"/>
      <c r="BD234" s="129"/>
      <c r="BE234" s="129"/>
      <c r="BF234" s="129"/>
      <c r="BG234" s="291"/>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74"/>
      <c r="DO234" s="74"/>
      <c r="DP234" s="74"/>
      <c r="DQ234" s="74"/>
      <c r="DR234" s="74"/>
      <c r="DS234" s="74"/>
      <c r="DT234" s="74"/>
      <c r="DU234" s="74"/>
      <c r="DV234" s="74"/>
      <c r="DW234" s="74"/>
      <c r="DX234" s="74"/>
      <c r="DY234" s="74"/>
      <c r="DZ234" s="74"/>
      <c r="EA234" s="74"/>
      <c r="EB234" s="74"/>
      <c r="EC234" s="3"/>
    </row>
    <row r="235" spans="1:133" s="1" customFormat="1">
      <c r="A235" s="468"/>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129"/>
      <c r="BC235" s="129"/>
      <c r="BD235" s="129"/>
      <c r="BE235" s="129"/>
      <c r="BF235" s="129"/>
      <c r="BG235" s="291"/>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74"/>
      <c r="DO235" s="74"/>
      <c r="DP235" s="74"/>
      <c r="DQ235" s="74"/>
      <c r="DR235" s="74"/>
      <c r="DS235" s="74"/>
      <c r="DT235" s="74"/>
      <c r="DU235" s="74"/>
      <c r="DV235" s="74"/>
      <c r="DW235" s="74"/>
      <c r="DX235" s="74"/>
      <c r="DY235" s="74"/>
      <c r="DZ235" s="74"/>
      <c r="EA235" s="74"/>
      <c r="EB235" s="74"/>
      <c r="EC235" s="3"/>
    </row>
    <row r="236" spans="1:133" s="1" customFormat="1">
      <c r="A236" s="468"/>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291"/>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74"/>
      <c r="DO236" s="74"/>
      <c r="DP236" s="74"/>
      <c r="DQ236" s="74"/>
      <c r="DR236" s="74"/>
      <c r="DS236" s="74"/>
      <c r="DT236" s="74"/>
      <c r="DU236" s="74"/>
      <c r="DV236" s="74"/>
      <c r="DW236" s="74"/>
      <c r="DX236" s="74"/>
      <c r="DY236" s="74"/>
      <c r="DZ236" s="74"/>
      <c r="EA236" s="74"/>
      <c r="EB236" s="74"/>
      <c r="EC236" s="3"/>
    </row>
    <row r="237" spans="1:133" s="1" customFormat="1">
      <c r="A237" s="468"/>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291"/>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74"/>
      <c r="DO237" s="74"/>
      <c r="DP237" s="74"/>
      <c r="DQ237" s="74"/>
      <c r="DR237" s="74"/>
      <c r="DS237" s="74"/>
      <c r="DT237" s="74"/>
      <c r="DU237" s="74"/>
      <c r="DV237" s="74"/>
      <c r="DW237" s="74"/>
      <c r="DX237" s="74"/>
      <c r="DY237" s="74"/>
      <c r="DZ237" s="74"/>
      <c r="EA237" s="74"/>
      <c r="EB237" s="74"/>
      <c r="EC237" s="3"/>
    </row>
    <row r="238" spans="1:133" s="1" customFormat="1">
      <c r="A238" s="468"/>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291"/>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74"/>
      <c r="DO238" s="74"/>
      <c r="DP238" s="74"/>
      <c r="DQ238" s="74"/>
      <c r="DR238" s="74"/>
      <c r="DS238" s="74"/>
      <c r="DT238" s="74"/>
      <c r="DU238" s="74"/>
      <c r="DV238" s="74"/>
      <c r="DW238" s="74"/>
      <c r="DX238" s="74"/>
      <c r="DY238" s="74"/>
      <c r="DZ238" s="74"/>
      <c r="EA238" s="74"/>
      <c r="EB238" s="74"/>
      <c r="EC238" s="3"/>
    </row>
    <row r="239" spans="1:133" s="1" customFormat="1">
      <c r="A239" s="468"/>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c r="BG239" s="291"/>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74"/>
      <c r="DO239" s="74"/>
      <c r="DP239" s="74"/>
      <c r="DQ239" s="74"/>
      <c r="DR239" s="74"/>
      <c r="DS239" s="74"/>
      <c r="DT239" s="74"/>
      <c r="DU239" s="74"/>
      <c r="DV239" s="74"/>
      <c r="DW239" s="74"/>
      <c r="DX239" s="74"/>
      <c r="DY239" s="74"/>
      <c r="DZ239" s="74"/>
      <c r="EA239" s="74"/>
      <c r="EB239" s="74"/>
      <c r="EC239" s="3"/>
    </row>
    <row r="240" spans="1:133" s="1" customFormat="1">
      <c r="A240" s="468"/>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129"/>
      <c r="BC240" s="129"/>
      <c r="BD240" s="129"/>
      <c r="BE240" s="129"/>
      <c r="BF240" s="129"/>
      <c r="BG240" s="291"/>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74"/>
      <c r="DO240" s="74"/>
      <c r="DP240" s="74"/>
      <c r="DQ240" s="74"/>
      <c r="DR240" s="74"/>
      <c r="DS240" s="74"/>
      <c r="DT240" s="74"/>
      <c r="DU240" s="74"/>
      <c r="DV240" s="74"/>
      <c r="DW240" s="74"/>
      <c r="DX240" s="74"/>
      <c r="DY240" s="74"/>
      <c r="DZ240" s="74"/>
      <c r="EA240" s="74"/>
      <c r="EB240" s="74"/>
      <c r="EC240" s="3"/>
    </row>
    <row r="241" spans="1:133" s="1" customFormat="1">
      <c r="A241" s="468"/>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c r="BG241" s="291"/>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74"/>
      <c r="DO241" s="74"/>
      <c r="DP241" s="74"/>
      <c r="DQ241" s="74"/>
      <c r="DR241" s="74"/>
      <c r="DS241" s="74"/>
      <c r="DT241" s="74"/>
      <c r="DU241" s="74"/>
      <c r="DV241" s="74"/>
      <c r="DW241" s="74"/>
      <c r="DX241" s="74"/>
      <c r="DY241" s="74"/>
      <c r="DZ241" s="74"/>
      <c r="EA241" s="74"/>
      <c r="EB241" s="74"/>
      <c r="EC241" s="3"/>
    </row>
    <row r="242" spans="1:133" s="1" customFormat="1">
      <c r="A242" s="468"/>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291"/>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74"/>
      <c r="DO242" s="74"/>
      <c r="DP242" s="74"/>
      <c r="DQ242" s="74"/>
      <c r="DR242" s="74"/>
      <c r="DS242" s="74"/>
      <c r="DT242" s="74"/>
      <c r="DU242" s="74"/>
      <c r="DV242" s="74"/>
      <c r="DW242" s="74"/>
      <c r="DX242" s="74"/>
      <c r="DY242" s="74"/>
      <c r="DZ242" s="74"/>
      <c r="EA242" s="74"/>
      <c r="EB242" s="74"/>
      <c r="EC242" s="3"/>
    </row>
    <row r="243" spans="1:133" s="1" customFormat="1">
      <c r="A243" s="468"/>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291"/>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74"/>
      <c r="DO243" s="74"/>
      <c r="DP243" s="74"/>
      <c r="DQ243" s="74"/>
      <c r="DR243" s="74"/>
      <c r="DS243" s="74"/>
      <c r="DT243" s="74"/>
      <c r="DU243" s="74"/>
      <c r="DV243" s="74"/>
      <c r="DW243" s="74"/>
      <c r="DX243" s="74"/>
      <c r="DY243" s="74"/>
      <c r="DZ243" s="74"/>
      <c r="EA243" s="74"/>
      <c r="EB243" s="74"/>
      <c r="EC243" s="3"/>
    </row>
    <row r="244" spans="1:133" s="1" customFormat="1">
      <c r="A244" s="468"/>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291"/>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74"/>
      <c r="DO244" s="74"/>
      <c r="DP244" s="74"/>
      <c r="DQ244" s="74"/>
      <c r="DR244" s="74"/>
      <c r="DS244" s="74"/>
      <c r="DT244" s="74"/>
      <c r="DU244" s="74"/>
      <c r="DV244" s="74"/>
      <c r="DW244" s="74"/>
      <c r="DX244" s="74"/>
      <c r="DY244" s="74"/>
      <c r="DZ244" s="74"/>
      <c r="EA244" s="74"/>
      <c r="EB244" s="74"/>
      <c r="EC244" s="3"/>
    </row>
    <row r="245" spans="1:133" s="1" customFormat="1">
      <c r="A245" s="468"/>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129"/>
      <c r="BC245" s="129"/>
      <c r="BD245" s="129"/>
      <c r="BE245" s="129"/>
      <c r="BF245" s="129"/>
      <c r="BG245" s="291"/>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74"/>
      <c r="DO245" s="74"/>
      <c r="DP245" s="74"/>
      <c r="DQ245" s="74"/>
      <c r="DR245" s="74"/>
      <c r="DS245" s="74"/>
      <c r="DT245" s="74"/>
      <c r="DU245" s="74"/>
      <c r="DV245" s="74"/>
      <c r="DW245" s="74"/>
      <c r="DX245" s="74"/>
      <c r="DY245" s="74"/>
      <c r="DZ245" s="74"/>
      <c r="EA245" s="74"/>
      <c r="EB245" s="74"/>
      <c r="EC245" s="3"/>
    </row>
    <row r="246" spans="1:133" s="1" customFormat="1">
      <c r="A246" s="468"/>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c r="BE246" s="129"/>
      <c r="BF246" s="129"/>
      <c r="BG246" s="291"/>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74"/>
      <c r="DO246" s="74"/>
      <c r="DP246" s="74"/>
      <c r="DQ246" s="74"/>
      <c r="DR246" s="74"/>
      <c r="DS246" s="74"/>
      <c r="DT246" s="74"/>
      <c r="DU246" s="74"/>
      <c r="DV246" s="74"/>
      <c r="DW246" s="74"/>
      <c r="DX246" s="74"/>
      <c r="DY246" s="74"/>
      <c r="DZ246" s="74"/>
      <c r="EA246" s="74"/>
      <c r="EB246" s="74"/>
      <c r="EC246" s="3"/>
    </row>
    <row r="247" spans="1:133" s="1" customFormat="1">
      <c r="A247" s="468"/>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129"/>
      <c r="BC247" s="129"/>
      <c r="BD247" s="129"/>
      <c r="BE247" s="129"/>
      <c r="BF247" s="129"/>
      <c r="BG247" s="291"/>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74"/>
      <c r="DO247" s="74"/>
      <c r="DP247" s="74"/>
      <c r="DQ247" s="74"/>
      <c r="DR247" s="74"/>
      <c r="DS247" s="74"/>
      <c r="DT247" s="74"/>
      <c r="DU247" s="74"/>
      <c r="DV247" s="74"/>
      <c r="DW247" s="74"/>
      <c r="DX247" s="74"/>
      <c r="DY247" s="74"/>
      <c r="DZ247" s="74"/>
      <c r="EA247" s="74"/>
      <c r="EB247" s="74"/>
      <c r="EC247" s="3"/>
    </row>
    <row r="248" spans="1:133" s="1" customFormat="1">
      <c r="A248" s="468"/>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129"/>
      <c r="BC248" s="129"/>
      <c r="BD248" s="129"/>
      <c r="BE248" s="129"/>
      <c r="BF248" s="129"/>
      <c r="BG248" s="291"/>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74"/>
      <c r="DO248" s="74"/>
      <c r="DP248" s="74"/>
      <c r="DQ248" s="74"/>
      <c r="DR248" s="74"/>
      <c r="DS248" s="74"/>
      <c r="DT248" s="74"/>
      <c r="DU248" s="74"/>
      <c r="DV248" s="74"/>
      <c r="DW248" s="74"/>
      <c r="DX248" s="74"/>
      <c r="DY248" s="74"/>
      <c r="DZ248" s="74"/>
      <c r="EA248" s="74"/>
      <c r="EB248" s="74"/>
      <c r="EC248" s="3"/>
    </row>
    <row r="249" spans="1:133" s="1" customFormat="1">
      <c r="A249" s="468"/>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129"/>
      <c r="BC249" s="129"/>
      <c r="BD249" s="129"/>
      <c r="BE249" s="129"/>
      <c r="BF249" s="129"/>
      <c r="BG249" s="291"/>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74"/>
      <c r="DO249" s="74"/>
      <c r="DP249" s="74"/>
      <c r="DQ249" s="74"/>
      <c r="DR249" s="74"/>
      <c r="DS249" s="74"/>
      <c r="DT249" s="74"/>
      <c r="DU249" s="74"/>
      <c r="DV249" s="74"/>
      <c r="DW249" s="74"/>
      <c r="DX249" s="74"/>
      <c r="DY249" s="74"/>
      <c r="DZ249" s="74"/>
      <c r="EA249" s="74"/>
      <c r="EB249" s="74"/>
      <c r="EC249" s="3"/>
    </row>
    <row r="250" spans="1:133" s="1" customFormat="1">
      <c r="A250" s="468"/>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129"/>
      <c r="BC250" s="129"/>
      <c r="BD250" s="129"/>
      <c r="BE250" s="129"/>
      <c r="BF250" s="129"/>
      <c r="BG250" s="291"/>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74"/>
      <c r="DO250" s="74"/>
      <c r="DP250" s="74"/>
      <c r="DQ250" s="74"/>
      <c r="DR250" s="74"/>
      <c r="DS250" s="74"/>
      <c r="DT250" s="74"/>
      <c r="DU250" s="74"/>
      <c r="DV250" s="74"/>
      <c r="DW250" s="74"/>
      <c r="DX250" s="74"/>
      <c r="DY250" s="74"/>
      <c r="DZ250" s="74"/>
      <c r="EA250" s="74"/>
      <c r="EB250" s="74"/>
      <c r="EC250" s="3"/>
    </row>
    <row r="251" spans="1:133" s="1" customFormat="1">
      <c r="A251" s="468"/>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129"/>
      <c r="BC251" s="129"/>
      <c r="BD251" s="129"/>
      <c r="BE251" s="129"/>
      <c r="BF251" s="129"/>
      <c r="BG251" s="291"/>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74"/>
      <c r="DO251" s="74"/>
      <c r="DP251" s="74"/>
      <c r="DQ251" s="74"/>
      <c r="DR251" s="74"/>
      <c r="DS251" s="74"/>
      <c r="DT251" s="74"/>
      <c r="DU251" s="74"/>
      <c r="DV251" s="74"/>
      <c r="DW251" s="74"/>
      <c r="DX251" s="74"/>
      <c r="DY251" s="74"/>
      <c r="DZ251" s="74"/>
      <c r="EA251" s="74"/>
      <c r="EB251" s="74"/>
      <c r="EC251" s="3"/>
    </row>
    <row r="252" spans="1:133" s="1" customFormat="1">
      <c r="A252" s="468"/>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291"/>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74"/>
      <c r="DO252" s="74"/>
      <c r="DP252" s="74"/>
      <c r="DQ252" s="74"/>
      <c r="DR252" s="74"/>
      <c r="DS252" s="74"/>
      <c r="DT252" s="74"/>
      <c r="DU252" s="74"/>
      <c r="DV252" s="74"/>
      <c r="DW252" s="74"/>
      <c r="DX252" s="74"/>
      <c r="DY252" s="74"/>
      <c r="DZ252" s="74"/>
      <c r="EA252" s="74"/>
      <c r="EB252" s="74"/>
      <c r="EC252" s="3"/>
    </row>
    <row r="253" spans="1:133" s="1" customFormat="1">
      <c r="A253" s="468"/>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129"/>
      <c r="BC253" s="129"/>
      <c r="BD253" s="129"/>
      <c r="BE253" s="129"/>
      <c r="BF253" s="129"/>
      <c r="BG253" s="291"/>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74"/>
      <c r="DO253" s="74"/>
      <c r="DP253" s="74"/>
      <c r="DQ253" s="74"/>
      <c r="DR253" s="74"/>
      <c r="DS253" s="74"/>
      <c r="DT253" s="74"/>
      <c r="DU253" s="74"/>
      <c r="DV253" s="74"/>
      <c r="DW253" s="74"/>
      <c r="DX253" s="74"/>
      <c r="DY253" s="74"/>
      <c r="DZ253" s="74"/>
      <c r="EA253" s="74"/>
      <c r="EB253" s="74"/>
      <c r="EC253" s="3"/>
    </row>
    <row r="254" spans="1:133" s="1" customFormat="1">
      <c r="A254" s="468"/>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129"/>
      <c r="BC254" s="129"/>
      <c r="BD254" s="129"/>
      <c r="BE254" s="129"/>
      <c r="BF254" s="129"/>
      <c r="BG254" s="291"/>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74"/>
      <c r="DO254" s="74"/>
      <c r="DP254" s="74"/>
      <c r="DQ254" s="74"/>
      <c r="DR254" s="74"/>
      <c r="DS254" s="74"/>
      <c r="DT254" s="74"/>
      <c r="DU254" s="74"/>
      <c r="DV254" s="74"/>
      <c r="DW254" s="74"/>
      <c r="DX254" s="74"/>
      <c r="DY254" s="74"/>
      <c r="DZ254" s="74"/>
      <c r="EA254" s="74"/>
      <c r="EB254" s="74"/>
      <c r="EC254" s="3"/>
    </row>
    <row r="255" spans="1:133" s="1" customFormat="1">
      <c r="A255" s="468"/>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29"/>
      <c r="BE255" s="129"/>
      <c r="BF255" s="129"/>
      <c r="BG255" s="291"/>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74"/>
      <c r="DO255" s="74"/>
      <c r="DP255" s="74"/>
      <c r="DQ255" s="74"/>
      <c r="DR255" s="74"/>
      <c r="DS255" s="74"/>
      <c r="DT255" s="74"/>
      <c r="DU255" s="74"/>
      <c r="DV255" s="74"/>
      <c r="DW255" s="74"/>
      <c r="DX255" s="74"/>
      <c r="DY255" s="74"/>
      <c r="DZ255" s="74"/>
      <c r="EA255" s="74"/>
      <c r="EB255" s="74"/>
      <c r="EC255" s="3"/>
    </row>
    <row r="256" spans="1:133" s="1" customFormat="1">
      <c r="A256" s="468"/>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c r="BG256" s="291"/>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74"/>
      <c r="DO256" s="74"/>
      <c r="DP256" s="74"/>
      <c r="DQ256" s="74"/>
      <c r="DR256" s="74"/>
      <c r="DS256" s="74"/>
      <c r="DT256" s="74"/>
      <c r="DU256" s="74"/>
      <c r="DV256" s="74"/>
      <c r="DW256" s="74"/>
      <c r="DX256" s="74"/>
      <c r="DY256" s="74"/>
      <c r="DZ256" s="74"/>
      <c r="EA256" s="74"/>
      <c r="EB256" s="74"/>
      <c r="EC256" s="3"/>
    </row>
    <row r="257" spans="1:133" s="1" customFormat="1">
      <c r="A257" s="468"/>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c r="BG257" s="291"/>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74"/>
      <c r="DO257" s="74"/>
      <c r="DP257" s="74"/>
      <c r="DQ257" s="74"/>
      <c r="DR257" s="74"/>
      <c r="DS257" s="74"/>
      <c r="DT257" s="74"/>
      <c r="DU257" s="74"/>
      <c r="DV257" s="74"/>
      <c r="DW257" s="74"/>
      <c r="DX257" s="74"/>
      <c r="DY257" s="74"/>
      <c r="DZ257" s="74"/>
      <c r="EA257" s="74"/>
      <c r="EB257" s="74"/>
      <c r="EC257" s="3"/>
    </row>
    <row r="258" spans="1:133" s="1" customFormat="1">
      <c r="A258" s="468"/>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c r="BG258" s="291"/>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74"/>
      <c r="DO258" s="74"/>
      <c r="DP258" s="74"/>
      <c r="DQ258" s="74"/>
      <c r="DR258" s="74"/>
      <c r="DS258" s="74"/>
      <c r="DT258" s="74"/>
      <c r="DU258" s="74"/>
      <c r="DV258" s="74"/>
      <c r="DW258" s="74"/>
      <c r="DX258" s="74"/>
      <c r="DY258" s="74"/>
      <c r="DZ258" s="74"/>
      <c r="EA258" s="74"/>
      <c r="EB258" s="74"/>
      <c r="EC258" s="3"/>
    </row>
    <row r="259" spans="1:133" s="1" customFormat="1">
      <c r="A259" s="468"/>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c r="BG259" s="291"/>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74"/>
      <c r="DO259" s="74"/>
      <c r="DP259" s="74"/>
      <c r="DQ259" s="74"/>
      <c r="DR259" s="74"/>
      <c r="DS259" s="74"/>
      <c r="DT259" s="74"/>
      <c r="DU259" s="74"/>
      <c r="DV259" s="74"/>
      <c r="DW259" s="74"/>
      <c r="DX259" s="74"/>
      <c r="DY259" s="74"/>
      <c r="DZ259" s="74"/>
      <c r="EA259" s="74"/>
      <c r="EB259" s="74"/>
      <c r="EC259" s="3"/>
    </row>
    <row r="260" spans="1:133" s="1" customFormat="1">
      <c r="A260" s="468"/>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129"/>
      <c r="BC260" s="129"/>
      <c r="BD260" s="129"/>
      <c r="BE260" s="129"/>
      <c r="BF260" s="129"/>
      <c r="BG260" s="291"/>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74"/>
      <c r="DO260" s="74"/>
      <c r="DP260" s="74"/>
      <c r="DQ260" s="74"/>
      <c r="DR260" s="74"/>
      <c r="DS260" s="74"/>
      <c r="DT260" s="74"/>
      <c r="DU260" s="74"/>
      <c r="DV260" s="74"/>
      <c r="DW260" s="74"/>
      <c r="DX260" s="74"/>
      <c r="DY260" s="74"/>
      <c r="DZ260" s="74"/>
      <c r="EA260" s="74"/>
      <c r="EB260" s="74"/>
      <c r="EC260" s="3"/>
    </row>
    <row r="261" spans="1:133" s="1" customFormat="1">
      <c r="A261" s="468"/>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291"/>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74"/>
      <c r="DO261" s="74"/>
      <c r="DP261" s="74"/>
      <c r="DQ261" s="74"/>
      <c r="DR261" s="74"/>
      <c r="DS261" s="74"/>
      <c r="DT261" s="74"/>
      <c r="DU261" s="74"/>
      <c r="DV261" s="74"/>
      <c r="DW261" s="74"/>
      <c r="DX261" s="74"/>
      <c r="DY261" s="74"/>
      <c r="DZ261" s="74"/>
      <c r="EA261" s="74"/>
      <c r="EB261" s="74"/>
      <c r="EC261" s="3"/>
    </row>
    <row r="262" spans="1:133" s="1" customFormat="1">
      <c r="A262" s="468"/>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129"/>
      <c r="BC262" s="129"/>
      <c r="BD262" s="129"/>
      <c r="BE262" s="129"/>
      <c r="BF262" s="129"/>
      <c r="BG262" s="291"/>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74"/>
      <c r="DO262" s="74"/>
      <c r="DP262" s="74"/>
      <c r="DQ262" s="74"/>
      <c r="DR262" s="74"/>
      <c r="DS262" s="74"/>
      <c r="DT262" s="74"/>
      <c r="DU262" s="74"/>
      <c r="DV262" s="74"/>
      <c r="DW262" s="74"/>
      <c r="DX262" s="74"/>
      <c r="DY262" s="74"/>
      <c r="DZ262" s="74"/>
      <c r="EA262" s="74"/>
      <c r="EB262" s="74"/>
      <c r="EC262" s="3"/>
    </row>
    <row r="263" spans="1:133" s="1" customFormat="1">
      <c r="A263" s="468"/>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129"/>
      <c r="BC263" s="129"/>
      <c r="BD263" s="129"/>
      <c r="BE263" s="129"/>
      <c r="BF263" s="129"/>
      <c r="BG263" s="291"/>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74"/>
      <c r="DO263" s="74"/>
      <c r="DP263" s="74"/>
      <c r="DQ263" s="74"/>
      <c r="DR263" s="74"/>
      <c r="DS263" s="74"/>
      <c r="DT263" s="74"/>
      <c r="DU263" s="74"/>
      <c r="DV263" s="74"/>
      <c r="DW263" s="74"/>
      <c r="DX263" s="74"/>
      <c r="DY263" s="74"/>
      <c r="DZ263" s="74"/>
      <c r="EA263" s="74"/>
      <c r="EB263" s="74"/>
      <c r="EC263" s="3"/>
    </row>
    <row r="264" spans="1:133" s="1" customFormat="1">
      <c r="A264" s="468"/>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129"/>
      <c r="BC264" s="129"/>
      <c r="BD264" s="129"/>
      <c r="BE264" s="129"/>
      <c r="BF264" s="129"/>
      <c r="BG264" s="291"/>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74"/>
      <c r="DO264" s="74"/>
      <c r="DP264" s="74"/>
      <c r="DQ264" s="74"/>
      <c r="DR264" s="74"/>
      <c r="DS264" s="74"/>
      <c r="DT264" s="74"/>
      <c r="DU264" s="74"/>
      <c r="DV264" s="74"/>
      <c r="DW264" s="74"/>
      <c r="DX264" s="74"/>
      <c r="DY264" s="74"/>
      <c r="DZ264" s="74"/>
      <c r="EA264" s="74"/>
      <c r="EB264" s="74"/>
      <c r="EC264" s="3"/>
    </row>
    <row r="265" spans="1:133" s="1" customFormat="1">
      <c r="A265" s="468"/>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129"/>
      <c r="BC265" s="129"/>
      <c r="BD265" s="129"/>
      <c r="BE265" s="129"/>
      <c r="BF265" s="129"/>
      <c r="BG265" s="291"/>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74"/>
      <c r="DO265" s="74"/>
      <c r="DP265" s="74"/>
      <c r="DQ265" s="74"/>
      <c r="DR265" s="74"/>
      <c r="DS265" s="74"/>
      <c r="DT265" s="74"/>
      <c r="DU265" s="74"/>
      <c r="DV265" s="74"/>
      <c r="DW265" s="74"/>
      <c r="DX265" s="74"/>
      <c r="DY265" s="74"/>
      <c r="DZ265" s="74"/>
      <c r="EA265" s="74"/>
      <c r="EB265" s="74"/>
      <c r="EC265" s="3"/>
    </row>
    <row r="266" spans="1:133" s="1" customFormat="1">
      <c r="A266" s="468"/>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c r="BG266" s="291"/>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74"/>
      <c r="DO266" s="74"/>
      <c r="DP266" s="74"/>
      <c r="DQ266" s="74"/>
      <c r="DR266" s="74"/>
      <c r="DS266" s="74"/>
      <c r="DT266" s="74"/>
      <c r="DU266" s="74"/>
      <c r="DV266" s="74"/>
      <c r="DW266" s="74"/>
      <c r="DX266" s="74"/>
      <c r="DY266" s="74"/>
      <c r="DZ266" s="74"/>
      <c r="EA266" s="74"/>
      <c r="EB266" s="74"/>
      <c r="EC266" s="3"/>
    </row>
    <row r="267" spans="1:133" s="1" customFormat="1">
      <c r="A267" s="468"/>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129"/>
      <c r="BC267" s="129"/>
      <c r="BD267" s="129"/>
      <c r="BE267" s="129"/>
      <c r="BF267" s="129"/>
      <c r="BG267" s="291"/>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74"/>
      <c r="DO267" s="74"/>
      <c r="DP267" s="74"/>
      <c r="DQ267" s="74"/>
      <c r="DR267" s="74"/>
      <c r="DS267" s="74"/>
      <c r="DT267" s="74"/>
      <c r="DU267" s="74"/>
      <c r="DV267" s="74"/>
      <c r="DW267" s="74"/>
      <c r="DX267" s="74"/>
      <c r="DY267" s="74"/>
      <c r="DZ267" s="74"/>
      <c r="EA267" s="74"/>
      <c r="EB267" s="74"/>
      <c r="EC267" s="3"/>
    </row>
    <row r="268" spans="1:133" s="1" customFormat="1">
      <c r="A268" s="468"/>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129"/>
      <c r="BC268" s="129"/>
      <c r="BD268" s="129"/>
      <c r="BE268" s="129"/>
      <c r="BF268" s="129"/>
      <c r="BG268" s="291"/>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74"/>
      <c r="DO268" s="74"/>
      <c r="DP268" s="74"/>
      <c r="DQ268" s="74"/>
      <c r="DR268" s="74"/>
      <c r="DS268" s="74"/>
      <c r="DT268" s="74"/>
      <c r="DU268" s="74"/>
      <c r="DV268" s="74"/>
      <c r="DW268" s="74"/>
      <c r="DX268" s="74"/>
      <c r="DY268" s="74"/>
      <c r="DZ268" s="74"/>
      <c r="EA268" s="74"/>
      <c r="EB268" s="74"/>
      <c r="EC268" s="3"/>
    </row>
    <row r="269" spans="1:133" s="1" customFormat="1">
      <c r="A269" s="468"/>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c r="BG269" s="291"/>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74"/>
      <c r="DO269" s="74"/>
      <c r="DP269" s="74"/>
      <c r="DQ269" s="74"/>
      <c r="DR269" s="74"/>
      <c r="DS269" s="74"/>
      <c r="DT269" s="74"/>
      <c r="DU269" s="74"/>
      <c r="DV269" s="74"/>
      <c r="DW269" s="74"/>
      <c r="DX269" s="74"/>
      <c r="DY269" s="74"/>
      <c r="DZ269" s="74"/>
      <c r="EA269" s="74"/>
      <c r="EB269" s="74"/>
      <c r="EC269" s="3"/>
    </row>
    <row r="270" spans="1:133" s="1" customFormat="1">
      <c r="A270" s="468"/>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129"/>
      <c r="BC270" s="129"/>
      <c r="BD270" s="129"/>
      <c r="BE270" s="129"/>
      <c r="BF270" s="129"/>
      <c r="BG270" s="291"/>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74"/>
      <c r="DO270" s="74"/>
      <c r="DP270" s="74"/>
      <c r="DQ270" s="74"/>
      <c r="DR270" s="74"/>
      <c r="DS270" s="74"/>
      <c r="DT270" s="74"/>
      <c r="DU270" s="74"/>
      <c r="DV270" s="74"/>
      <c r="DW270" s="74"/>
      <c r="DX270" s="74"/>
      <c r="DY270" s="74"/>
      <c r="DZ270" s="74"/>
      <c r="EA270" s="74"/>
      <c r="EB270" s="74"/>
      <c r="EC270" s="3"/>
    </row>
    <row r="271" spans="1:133" s="1" customFormat="1">
      <c r="A271" s="468"/>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129"/>
      <c r="BC271" s="129"/>
      <c r="BD271" s="129"/>
      <c r="BE271" s="129"/>
      <c r="BF271" s="129"/>
      <c r="BG271" s="291"/>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74"/>
      <c r="DO271" s="74"/>
      <c r="DP271" s="74"/>
      <c r="DQ271" s="74"/>
      <c r="DR271" s="74"/>
      <c r="DS271" s="74"/>
      <c r="DT271" s="74"/>
      <c r="DU271" s="74"/>
      <c r="DV271" s="74"/>
      <c r="DW271" s="74"/>
      <c r="DX271" s="74"/>
      <c r="DY271" s="74"/>
      <c r="DZ271" s="74"/>
      <c r="EA271" s="74"/>
      <c r="EB271" s="74"/>
      <c r="EC271" s="3"/>
    </row>
    <row r="272" spans="1:133" s="1" customFormat="1">
      <c r="A272" s="468"/>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129"/>
      <c r="BC272" s="129"/>
      <c r="BD272" s="129"/>
      <c r="BE272" s="129"/>
      <c r="BF272" s="129"/>
      <c r="BG272" s="291"/>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74"/>
      <c r="DO272" s="74"/>
      <c r="DP272" s="74"/>
      <c r="DQ272" s="74"/>
      <c r="DR272" s="74"/>
      <c r="DS272" s="74"/>
      <c r="DT272" s="74"/>
      <c r="DU272" s="74"/>
      <c r="DV272" s="74"/>
      <c r="DW272" s="74"/>
      <c r="DX272" s="74"/>
      <c r="DY272" s="74"/>
      <c r="DZ272" s="74"/>
      <c r="EA272" s="74"/>
      <c r="EB272" s="74"/>
      <c r="EC272" s="3"/>
    </row>
    <row r="273" spans="1:133" s="1" customFormat="1">
      <c r="A273" s="468"/>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291"/>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74"/>
      <c r="DO273" s="74"/>
      <c r="DP273" s="74"/>
      <c r="DQ273" s="74"/>
      <c r="DR273" s="74"/>
      <c r="DS273" s="74"/>
      <c r="DT273" s="74"/>
      <c r="DU273" s="74"/>
      <c r="DV273" s="74"/>
      <c r="DW273" s="74"/>
      <c r="DX273" s="74"/>
      <c r="DY273" s="74"/>
      <c r="DZ273" s="74"/>
      <c r="EA273" s="74"/>
      <c r="EB273" s="74"/>
      <c r="EC273" s="3"/>
    </row>
    <row r="274" spans="1:133" s="1" customFormat="1">
      <c r="A274" s="468"/>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129"/>
      <c r="BC274" s="129"/>
      <c r="BD274" s="129"/>
      <c r="BE274" s="129"/>
      <c r="BF274" s="129"/>
      <c r="BG274" s="291"/>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74"/>
      <c r="DO274" s="74"/>
      <c r="DP274" s="74"/>
      <c r="DQ274" s="74"/>
      <c r="DR274" s="74"/>
      <c r="DS274" s="74"/>
      <c r="DT274" s="74"/>
      <c r="DU274" s="74"/>
      <c r="DV274" s="74"/>
      <c r="DW274" s="74"/>
      <c r="DX274" s="74"/>
      <c r="DY274" s="74"/>
      <c r="DZ274" s="74"/>
      <c r="EA274" s="74"/>
      <c r="EB274" s="74"/>
      <c r="EC274" s="3"/>
    </row>
    <row r="275" spans="1:133" s="1" customFormat="1">
      <c r="A275" s="468"/>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129"/>
      <c r="BC275" s="129"/>
      <c r="BD275" s="129"/>
      <c r="BE275" s="129"/>
      <c r="BF275" s="129"/>
      <c r="BG275" s="291"/>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74"/>
      <c r="DO275" s="74"/>
      <c r="DP275" s="74"/>
      <c r="DQ275" s="74"/>
      <c r="DR275" s="74"/>
      <c r="DS275" s="74"/>
      <c r="DT275" s="74"/>
      <c r="DU275" s="74"/>
      <c r="DV275" s="74"/>
      <c r="DW275" s="74"/>
      <c r="DX275" s="74"/>
      <c r="DY275" s="74"/>
      <c r="DZ275" s="74"/>
      <c r="EA275" s="74"/>
      <c r="EB275" s="74"/>
      <c r="EC275" s="3"/>
    </row>
    <row r="276" spans="1:133" s="1" customFormat="1">
      <c r="A276" s="468"/>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129"/>
      <c r="BC276" s="129"/>
      <c r="BD276" s="129"/>
      <c r="BE276" s="129"/>
      <c r="BF276" s="129"/>
      <c r="BG276" s="291"/>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74"/>
      <c r="DO276" s="74"/>
      <c r="DP276" s="74"/>
      <c r="DQ276" s="74"/>
      <c r="DR276" s="74"/>
      <c r="DS276" s="74"/>
      <c r="DT276" s="74"/>
      <c r="DU276" s="74"/>
      <c r="DV276" s="74"/>
      <c r="DW276" s="74"/>
      <c r="DX276" s="74"/>
      <c r="DY276" s="74"/>
      <c r="DZ276" s="74"/>
      <c r="EA276" s="74"/>
      <c r="EB276" s="74"/>
      <c r="EC276" s="3"/>
    </row>
    <row r="277" spans="1:133" s="1" customFormat="1">
      <c r="A277" s="468"/>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129"/>
      <c r="BC277" s="129"/>
      <c r="BD277" s="129"/>
      <c r="BE277" s="129"/>
      <c r="BF277" s="129"/>
      <c r="BG277" s="291"/>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74"/>
      <c r="DO277" s="74"/>
      <c r="DP277" s="74"/>
      <c r="DQ277" s="74"/>
      <c r="DR277" s="74"/>
      <c r="DS277" s="74"/>
      <c r="DT277" s="74"/>
      <c r="DU277" s="74"/>
      <c r="DV277" s="74"/>
      <c r="DW277" s="74"/>
      <c r="DX277" s="74"/>
      <c r="DY277" s="74"/>
      <c r="DZ277" s="74"/>
      <c r="EA277" s="74"/>
      <c r="EB277" s="74"/>
      <c r="EC277" s="3"/>
    </row>
    <row r="278" spans="1:133" s="1" customFormat="1">
      <c r="A278" s="468"/>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c r="BG278" s="291"/>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74"/>
      <c r="DO278" s="74"/>
      <c r="DP278" s="74"/>
      <c r="DQ278" s="74"/>
      <c r="DR278" s="74"/>
      <c r="DS278" s="74"/>
      <c r="DT278" s="74"/>
      <c r="DU278" s="74"/>
      <c r="DV278" s="74"/>
      <c r="DW278" s="74"/>
      <c r="DX278" s="74"/>
      <c r="DY278" s="74"/>
      <c r="DZ278" s="74"/>
      <c r="EA278" s="74"/>
      <c r="EB278" s="74"/>
      <c r="EC278" s="3"/>
    </row>
    <row r="279" spans="1:133" s="1" customFormat="1">
      <c r="A279" s="468"/>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291"/>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74"/>
      <c r="DO279" s="74"/>
      <c r="DP279" s="74"/>
      <c r="DQ279" s="74"/>
      <c r="DR279" s="74"/>
      <c r="DS279" s="74"/>
      <c r="DT279" s="74"/>
      <c r="DU279" s="74"/>
      <c r="DV279" s="74"/>
      <c r="DW279" s="74"/>
      <c r="DX279" s="74"/>
      <c r="DY279" s="74"/>
      <c r="DZ279" s="74"/>
      <c r="EA279" s="74"/>
      <c r="EB279" s="74"/>
      <c r="EC279" s="3"/>
    </row>
    <row r="280" spans="1:133" s="1" customFormat="1">
      <c r="A280" s="468"/>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c r="BG280" s="291"/>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74"/>
      <c r="DO280" s="74"/>
      <c r="DP280" s="74"/>
      <c r="DQ280" s="74"/>
      <c r="DR280" s="74"/>
      <c r="DS280" s="74"/>
      <c r="DT280" s="74"/>
      <c r="DU280" s="74"/>
      <c r="DV280" s="74"/>
      <c r="DW280" s="74"/>
      <c r="DX280" s="74"/>
      <c r="DY280" s="74"/>
      <c r="DZ280" s="74"/>
      <c r="EA280" s="74"/>
      <c r="EB280" s="74"/>
      <c r="EC280" s="3"/>
    </row>
    <row r="281" spans="1:133" s="1" customFormat="1">
      <c r="A281" s="468"/>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129"/>
      <c r="BC281" s="129"/>
      <c r="BD281" s="129"/>
      <c r="BE281" s="129"/>
      <c r="BF281" s="129"/>
      <c r="BG281" s="291"/>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74"/>
      <c r="DO281" s="74"/>
      <c r="DP281" s="74"/>
      <c r="DQ281" s="74"/>
      <c r="DR281" s="74"/>
      <c r="DS281" s="74"/>
      <c r="DT281" s="74"/>
      <c r="DU281" s="74"/>
      <c r="DV281" s="74"/>
      <c r="DW281" s="74"/>
      <c r="DX281" s="74"/>
      <c r="DY281" s="74"/>
      <c r="DZ281" s="74"/>
      <c r="EA281" s="74"/>
      <c r="EB281" s="74"/>
      <c r="EC281" s="3"/>
    </row>
    <row r="282" spans="1:133" s="1" customFormat="1">
      <c r="A282" s="468"/>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129"/>
      <c r="BC282" s="129"/>
      <c r="BD282" s="129"/>
      <c r="BE282" s="129"/>
      <c r="BF282" s="129"/>
      <c r="BG282" s="291"/>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74"/>
      <c r="DO282" s="74"/>
      <c r="DP282" s="74"/>
      <c r="DQ282" s="74"/>
      <c r="DR282" s="74"/>
      <c r="DS282" s="74"/>
      <c r="DT282" s="74"/>
      <c r="DU282" s="74"/>
      <c r="DV282" s="74"/>
      <c r="DW282" s="74"/>
      <c r="DX282" s="74"/>
      <c r="DY282" s="74"/>
      <c r="DZ282" s="74"/>
      <c r="EA282" s="74"/>
      <c r="EB282" s="74"/>
      <c r="EC282" s="3"/>
    </row>
    <row r="283" spans="1:133" s="1" customFormat="1">
      <c r="A283" s="468"/>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129"/>
      <c r="BC283" s="129"/>
      <c r="BD283" s="129"/>
      <c r="BE283" s="129"/>
      <c r="BF283" s="129"/>
      <c r="BG283" s="291"/>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74"/>
      <c r="DO283" s="74"/>
      <c r="DP283" s="74"/>
      <c r="DQ283" s="74"/>
      <c r="DR283" s="74"/>
      <c r="DS283" s="74"/>
      <c r="DT283" s="74"/>
      <c r="DU283" s="74"/>
      <c r="DV283" s="74"/>
      <c r="DW283" s="74"/>
      <c r="DX283" s="74"/>
      <c r="DY283" s="74"/>
      <c r="DZ283" s="74"/>
      <c r="EA283" s="74"/>
      <c r="EB283" s="74"/>
      <c r="EC283" s="3"/>
    </row>
    <row r="284" spans="1:133" s="1" customFormat="1">
      <c r="A284" s="468"/>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129"/>
      <c r="BC284" s="129"/>
      <c r="BD284" s="129"/>
      <c r="BE284" s="129"/>
      <c r="BF284" s="129"/>
      <c r="BG284" s="291"/>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74"/>
      <c r="DO284" s="74"/>
      <c r="DP284" s="74"/>
      <c r="DQ284" s="74"/>
      <c r="DR284" s="74"/>
      <c r="DS284" s="74"/>
      <c r="DT284" s="74"/>
      <c r="DU284" s="74"/>
      <c r="DV284" s="74"/>
      <c r="DW284" s="74"/>
      <c r="DX284" s="74"/>
      <c r="DY284" s="74"/>
      <c r="DZ284" s="74"/>
      <c r="EA284" s="74"/>
      <c r="EB284" s="74"/>
      <c r="EC284" s="3"/>
    </row>
    <row r="285" spans="1:133" s="1" customFormat="1">
      <c r="A285" s="468"/>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129"/>
      <c r="BC285" s="129"/>
      <c r="BD285" s="129"/>
      <c r="BE285" s="129"/>
      <c r="BF285" s="129"/>
      <c r="BG285" s="291"/>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74"/>
      <c r="DO285" s="74"/>
      <c r="DP285" s="74"/>
      <c r="DQ285" s="74"/>
      <c r="DR285" s="74"/>
      <c r="DS285" s="74"/>
      <c r="DT285" s="74"/>
      <c r="DU285" s="74"/>
      <c r="DV285" s="74"/>
      <c r="DW285" s="74"/>
      <c r="DX285" s="74"/>
      <c r="DY285" s="74"/>
      <c r="DZ285" s="74"/>
      <c r="EA285" s="74"/>
      <c r="EB285" s="74"/>
      <c r="EC285" s="3"/>
    </row>
    <row r="286" spans="1:133" s="1" customFormat="1">
      <c r="A286" s="468"/>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129"/>
      <c r="BC286" s="129"/>
      <c r="BD286" s="129"/>
      <c r="BE286" s="129"/>
      <c r="BF286" s="129"/>
      <c r="BG286" s="291"/>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74"/>
      <c r="DO286" s="74"/>
      <c r="DP286" s="74"/>
      <c r="DQ286" s="74"/>
      <c r="DR286" s="74"/>
      <c r="DS286" s="74"/>
      <c r="DT286" s="74"/>
      <c r="DU286" s="74"/>
      <c r="DV286" s="74"/>
      <c r="DW286" s="74"/>
      <c r="DX286" s="74"/>
      <c r="DY286" s="74"/>
      <c r="DZ286" s="74"/>
      <c r="EA286" s="74"/>
      <c r="EB286" s="74"/>
      <c r="EC286" s="3"/>
    </row>
    <row r="287" spans="1:133" s="1" customFormat="1">
      <c r="A287" s="468"/>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129"/>
      <c r="BC287" s="129"/>
      <c r="BD287" s="129"/>
      <c r="BE287" s="129"/>
      <c r="BF287" s="129"/>
      <c r="BG287" s="291"/>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74"/>
      <c r="DO287" s="74"/>
      <c r="DP287" s="74"/>
      <c r="DQ287" s="74"/>
      <c r="DR287" s="74"/>
      <c r="DS287" s="74"/>
      <c r="DT287" s="74"/>
      <c r="DU287" s="74"/>
      <c r="DV287" s="74"/>
      <c r="DW287" s="74"/>
      <c r="DX287" s="74"/>
      <c r="DY287" s="74"/>
      <c r="DZ287" s="74"/>
      <c r="EA287" s="74"/>
      <c r="EB287" s="74"/>
      <c r="EC287" s="3"/>
    </row>
    <row r="288" spans="1:133" s="1" customFormat="1">
      <c r="A288" s="468"/>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129"/>
      <c r="BC288" s="129"/>
      <c r="BD288" s="129"/>
      <c r="BE288" s="129"/>
      <c r="BF288" s="129"/>
      <c r="BG288" s="291"/>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74"/>
      <c r="DO288" s="74"/>
      <c r="DP288" s="74"/>
      <c r="DQ288" s="74"/>
      <c r="DR288" s="74"/>
      <c r="DS288" s="74"/>
      <c r="DT288" s="74"/>
      <c r="DU288" s="74"/>
      <c r="DV288" s="74"/>
      <c r="DW288" s="74"/>
      <c r="DX288" s="74"/>
      <c r="DY288" s="74"/>
      <c r="DZ288" s="74"/>
      <c r="EA288" s="74"/>
      <c r="EB288" s="74"/>
      <c r="EC288" s="3"/>
    </row>
    <row r="289" spans="1:133" s="1" customFormat="1">
      <c r="A289" s="468"/>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129"/>
      <c r="BC289" s="129"/>
      <c r="BD289" s="129"/>
      <c r="BE289" s="129"/>
      <c r="BF289" s="129"/>
      <c r="BG289" s="291"/>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74"/>
      <c r="DO289" s="74"/>
      <c r="DP289" s="74"/>
      <c r="DQ289" s="74"/>
      <c r="DR289" s="74"/>
      <c r="DS289" s="74"/>
      <c r="DT289" s="74"/>
      <c r="DU289" s="74"/>
      <c r="DV289" s="74"/>
      <c r="DW289" s="74"/>
      <c r="DX289" s="74"/>
      <c r="DY289" s="74"/>
      <c r="DZ289" s="74"/>
      <c r="EA289" s="74"/>
      <c r="EB289" s="74"/>
      <c r="EC289" s="3"/>
    </row>
    <row r="290" spans="1:133" s="1" customFormat="1">
      <c r="A290" s="468"/>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129"/>
      <c r="BC290" s="129"/>
      <c r="BD290" s="129"/>
      <c r="BE290" s="129"/>
      <c r="BF290" s="129"/>
      <c r="BG290" s="291"/>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74"/>
      <c r="DO290" s="74"/>
      <c r="DP290" s="74"/>
      <c r="DQ290" s="74"/>
      <c r="DR290" s="74"/>
      <c r="DS290" s="74"/>
      <c r="DT290" s="74"/>
      <c r="DU290" s="74"/>
      <c r="DV290" s="74"/>
      <c r="DW290" s="74"/>
      <c r="DX290" s="74"/>
      <c r="DY290" s="74"/>
      <c r="DZ290" s="74"/>
      <c r="EA290" s="74"/>
      <c r="EB290" s="74"/>
      <c r="EC290" s="3"/>
    </row>
    <row r="291" spans="1:133" s="1" customFormat="1">
      <c r="A291" s="468"/>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c r="BG291" s="291"/>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74"/>
      <c r="DO291" s="74"/>
      <c r="DP291" s="74"/>
      <c r="DQ291" s="74"/>
      <c r="DR291" s="74"/>
      <c r="DS291" s="74"/>
      <c r="DT291" s="74"/>
      <c r="DU291" s="74"/>
      <c r="DV291" s="74"/>
      <c r="DW291" s="74"/>
      <c r="DX291" s="74"/>
      <c r="DY291" s="74"/>
      <c r="DZ291" s="74"/>
      <c r="EA291" s="74"/>
      <c r="EB291" s="74"/>
      <c r="EC291" s="3"/>
    </row>
    <row r="292" spans="1:133" s="1" customFormat="1">
      <c r="A292" s="468"/>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129"/>
      <c r="BC292" s="129"/>
      <c r="BD292" s="129"/>
      <c r="BE292" s="129"/>
      <c r="BF292" s="129"/>
      <c r="BG292" s="291"/>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74"/>
      <c r="DO292" s="74"/>
      <c r="DP292" s="74"/>
      <c r="DQ292" s="74"/>
      <c r="DR292" s="74"/>
      <c r="DS292" s="74"/>
      <c r="DT292" s="74"/>
      <c r="DU292" s="74"/>
      <c r="DV292" s="74"/>
      <c r="DW292" s="74"/>
      <c r="DX292" s="74"/>
      <c r="DY292" s="74"/>
      <c r="DZ292" s="74"/>
      <c r="EA292" s="74"/>
      <c r="EB292" s="74"/>
      <c r="EC292" s="3"/>
    </row>
    <row r="293" spans="1:133" s="1" customFormat="1">
      <c r="A293" s="468"/>
      <c r="B293" s="55" t="s">
        <v>366</v>
      </c>
      <c r="C293" s="55"/>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180"/>
      <c r="BA293" s="49"/>
      <c r="BB293" s="217"/>
      <c r="BC293" s="217"/>
      <c r="BD293" s="217"/>
      <c r="BE293" s="217"/>
      <c r="BF293" s="129"/>
      <c r="BG293" s="291"/>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74"/>
      <c r="DO293" s="74"/>
      <c r="DP293" s="74"/>
      <c r="DQ293" s="74"/>
      <c r="DR293" s="74"/>
      <c r="DS293" s="74"/>
      <c r="DT293" s="74"/>
      <c r="DU293" s="74"/>
      <c r="DV293" s="74"/>
      <c r="DW293" s="74"/>
      <c r="DX293" s="74"/>
      <c r="DY293" s="74"/>
      <c r="DZ293" s="74"/>
      <c r="EA293" s="74"/>
      <c r="EB293" s="74"/>
      <c r="EC293" s="3"/>
    </row>
    <row r="294" spans="1:133" s="1" customFormat="1">
      <c r="A294" s="546"/>
      <c r="B294" s="489"/>
      <c r="C294" s="489"/>
      <c r="D294" s="489"/>
      <c r="E294" s="489"/>
      <c r="F294" s="489"/>
      <c r="G294" s="489"/>
      <c r="H294" s="489"/>
      <c r="I294" s="489"/>
      <c r="J294" s="489"/>
      <c r="K294" s="489"/>
      <c r="L294" s="489"/>
      <c r="M294" s="489"/>
      <c r="N294" s="489"/>
      <c r="O294" s="489"/>
      <c r="P294" s="489"/>
      <c r="Q294" s="489"/>
      <c r="R294" s="489"/>
      <c r="S294" s="489"/>
      <c r="T294" s="489"/>
      <c r="U294" s="489"/>
      <c r="V294" s="489"/>
      <c r="W294" s="489"/>
      <c r="X294" s="489"/>
      <c r="Y294" s="489"/>
      <c r="Z294" s="489"/>
      <c r="AA294" s="489"/>
      <c r="AB294" s="489"/>
      <c r="AC294" s="489"/>
      <c r="AD294" s="489"/>
      <c r="AE294" s="489"/>
      <c r="AF294" s="489"/>
      <c r="AG294" s="489"/>
      <c r="AH294" s="489"/>
      <c r="AI294" s="489"/>
      <c r="AJ294" s="489"/>
      <c r="AK294" s="489"/>
      <c r="AL294" s="489"/>
      <c r="AM294" s="489"/>
      <c r="AN294" s="489"/>
      <c r="AO294" s="489"/>
      <c r="AP294" s="489"/>
      <c r="AQ294" s="489"/>
      <c r="AR294" s="489"/>
      <c r="AS294" s="489"/>
      <c r="AT294" s="489"/>
      <c r="AU294" s="489"/>
      <c r="AV294" s="489"/>
      <c r="AW294" s="489"/>
      <c r="AX294" s="489"/>
      <c r="AY294" s="489"/>
      <c r="AZ294" s="489"/>
      <c r="BA294" s="489"/>
      <c r="BB294" s="489"/>
      <c r="BC294" s="489"/>
      <c r="BD294" s="489"/>
      <c r="BE294" s="489"/>
      <c r="BF294" s="489"/>
      <c r="BG294" s="547"/>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74"/>
      <c r="DO294" s="74"/>
      <c r="DP294" s="74"/>
      <c r="DQ294" s="74"/>
      <c r="DR294" s="74"/>
      <c r="DS294" s="74"/>
      <c r="DT294" s="74"/>
      <c r="DU294" s="74"/>
      <c r="DV294" s="74"/>
      <c r="DW294" s="74"/>
      <c r="DX294" s="74"/>
      <c r="DY294" s="74"/>
      <c r="DZ294" s="74"/>
      <c r="EA294" s="74"/>
      <c r="EB294" s="74"/>
      <c r="EC294" s="3"/>
    </row>
    <row r="295" spans="1:133" s="1" customFormat="1">
      <c r="A295" s="546"/>
      <c r="B295" s="548" t="s">
        <v>573</v>
      </c>
      <c r="C295" s="489"/>
      <c r="D295" s="489"/>
      <c r="E295" s="489"/>
      <c r="F295" s="489"/>
      <c r="G295" s="489"/>
      <c r="H295" s="489"/>
      <c r="I295" s="489"/>
      <c r="J295" s="489"/>
      <c r="K295" s="489"/>
      <c r="L295" s="489"/>
      <c r="M295" s="489"/>
      <c r="N295" s="489"/>
      <c r="O295" s="489"/>
      <c r="P295" s="489"/>
      <c r="Q295" s="489"/>
      <c r="R295" s="489"/>
      <c r="S295" s="489"/>
      <c r="T295" s="489"/>
      <c r="U295" s="489"/>
      <c r="V295" s="489"/>
      <c r="W295" s="489"/>
      <c r="X295" s="489"/>
      <c r="Y295" s="489"/>
      <c r="Z295" s="489"/>
      <c r="AA295" s="489"/>
      <c r="AB295" s="489"/>
      <c r="AC295" s="489"/>
      <c r="AD295" s="489"/>
      <c r="AE295" s="489"/>
      <c r="AF295" s="489"/>
      <c r="AG295" s="489"/>
      <c r="AH295" s="489"/>
      <c r="AI295" s="489"/>
      <c r="AJ295" s="489"/>
      <c r="AK295" s="489"/>
      <c r="AL295" s="489"/>
      <c r="AM295" s="489"/>
      <c r="AN295" s="489"/>
      <c r="AO295" s="489"/>
      <c r="AP295" s="489"/>
      <c r="AQ295" s="489"/>
      <c r="AR295" s="489"/>
      <c r="AS295" s="489"/>
      <c r="AT295" s="489"/>
      <c r="AU295" s="489"/>
      <c r="AV295" s="489"/>
      <c r="AW295" s="489"/>
      <c r="AX295" s="489"/>
      <c r="AY295" s="489"/>
      <c r="AZ295" s="489"/>
      <c r="BA295" s="489"/>
      <c r="BB295" s="489"/>
      <c r="BC295" s="489"/>
      <c r="BD295" s="489"/>
      <c r="BE295" s="489"/>
      <c r="BF295" s="489"/>
      <c r="BG295" s="547"/>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74"/>
      <c r="DO295" s="74"/>
      <c r="DP295" s="74"/>
      <c r="DQ295" s="74"/>
      <c r="DR295" s="74"/>
      <c r="DS295" s="74"/>
      <c r="DT295" s="74"/>
      <c r="DU295" s="74"/>
      <c r="DV295" s="74"/>
      <c r="DW295" s="74"/>
      <c r="DX295" s="74"/>
      <c r="DY295" s="74"/>
      <c r="DZ295" s="74"/>
      <c r="EA295" s="74"/>
      <c r="EB295" s="74"/>
      <c r="EC295" s="3"/>
    </row>
    <row r="296" spans="1:133" s="1" customFormat="1">
      <c r="A296" s="546"/>
      <c r="B296" s="537" t="s">
        <v>574</v>
      </c>
      <c r="C296" s="489"/>
      <c r="D296" s="489"/>
      <c r="E296" s="489"/>
      <c r="F296" s="489"/>
      <c r="G296" s="489"/>
      <c r="H296" s="489"/>
      <c r="I296" s="489"/>
      <c r="J296" s="489"/>
      <c r="K296" s="489"/>
      <c r="L296" s="489"/>
      <c r="M296" s="489"/>
      <c r="N296" s="489"/>
      <c r="O296" s="489"/>
      <c r="P296" s="489"/>
      <c r="Q296" s="489"/>
      <c r="R296" s="489"/>
      <c r="S296" s="489"/>
      <c r="T296" s="489"/>
      <c r="U296" s="489"/>
      <c r="V296" s="489"/>
      <c r="W296" s="489"/>
      <c r="X296" s="489"/>
      <c r="Y296" s="489"/>
      <c r="Z296" s="489"/>
      <c r="AA296" s="489"/>
      <c r="AB296" s="489"/>
      <c r="AC296" s="489"/>
      <c r="AD296" s="489"/>
      <c r="AE296" s="489"/>
      <c r="AF296" s="489"/>
      <c r="AG296" s="489"/>
      <c r="AH296" s="489"/>
      <c r="AI296" s="489"/>
      <c r="AJ296" s="489"/>
      <c r="AK296" s="489"/>
      <c r="AL296" s="489"/>
      <c r="AM296" s="489"/>
      <c r="AN296" s="489"/>
      <c r="AO296" s="489"/>
      <c r="AP296" s="489"/>
      <c r="AQ296" s="489"/>
      <c r="AR296" s="489"/>
      <c r="AS296" s="489"/>
      <c r="AT296" s="489"/>
      <c r="AU296" s="489"/>
      <c r="AV296" s="489"/>
      <c r="AW296" s="489"/>
      <c r="AX296" s="489"/>
      <c r="AY296" s="489"/>
      <c r="AZ296" s="489"/>
      <c r="BA296" s="489"/>
      <c r="BB296" s="489"/>
      <c r="BC296" s="489"/>
      <c r="BD296" s="489"/>
      <c r="BE296" s="489"/>
      <c r="BF296" s="489"/>
      <c r="BG296" s="547"/>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74"/>
      <c r="DO296" s="74"/>
      <c r="DP296" s="74"/>
      <c r="DQ296" s="74"/>
      <c r="DR296" s="74"/>
      <c r="DS296" s="74"/>
      <c r="DT296" s="74"/>
      <c r="DU296" s="74"/>
      <c r="DV296" s="74"/>
      <c r="DW296" s="74"/>
      <c r="DX296" s="74"/>
      <c r="DY296" s="74"/>
      <c r="DZ296" s="74"/>
      <c r="EA296" s="74"/>
      <c r="EB296" s="74"/>
      <c r="EC296" s="3"/>
    </row>
    <row r="297" spans="1:133" s="1" customFormat="1">
      <c r="A297" s="546"/>
      <c r="B297" s="540"/>
      <c r="C297" s="489"/>
      <c r="D297" s="489"/>
      <c r="E297" s="489"/>
      <c r="F297" s="489"/>
      <c r="G297" s="489"/>
      <c r="H297" s="489"/>
      <c r="I297" s="489"/>
      <c r="J297" s="489"/>
      <c r="K297" s="489"/>
      <c r="L297" s="489"/>
      <c r="M297" s="489"/>
      <c r="N297" s="489"/>
      <c r="O297" s="489"/>
      <c r="P297" s="489"/>
      <c r="Q297" s="489"/>
      <c r="R297" s="489"/>
      <c r="S297" s="489"/>
      <c r="T297" s="489"/>
      <c r="U297" s="489"/>
      <c r="V297" s="489"/>
      <c r="W297" s="489"/>
      <c r="X297" s="489"/>
      <c r="Y297" s="489"/>
      <c r="Z297" s="489"/>
      <c r="AA297" s="489"/>
      <c r="AB297" s="489"/>
      <c r="AC297" s="489"/>
      <c r="AD297" s="489"/>
      <c r="AE297" s="489"/>
      <c r="AF297" s="489"/>
      <c r="AG297" s="489"/>
      <c r="AH297" s="489"/>
      <c r="AI297" s="489"/>
      <c r="AJ297" s="489"/>
      <c r="AK297" s="489"/>
      <c r="AL297" s="489"/>
      <c r="AM297" s="489"/>
      <c r="AN297" s="489"/>
      <c r="AO297" s="489"/>
      <c r="AP297" s="489"/>
      <c r="AQ297" s="489"/>
      <c r="AR297" s="489"/>
      <c r="AS297" s="489"/>
      <c r="AT297" s="489"/>
      <c r="AU297" s="489"/>
      <c r="AV297" s="489"/>
      <c r="AW297" s="489"/>
      <c r="AX297" s="489"/>
      <c r="AY297" s="489"/>
      <c r="AZ297" s="489"/>
      <c r="BA297" s="489"/>
      <c r="BB297" s="489"/>
      <c r="BC297" s="489"/>
      <c r="BD297" s="489"/>
      <c r="BE297" s="489"/>
      <c r="BF297" s="489"/>
      <c r="BG297" s="547"/>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74"/>
      <c r="DO297" s="74"/>
      <c r="DP297" s="74"/>
      <c r="DQ297" s="74"/>
      <c r="DR297" s="74"/>
      <c r="DS297" s="74"/>
      <c r="DT297" s="74"/>
      <c r="DU297" s="74"/>
      <c r="DV297" s="74"/>
      <c r="DW297" s="74"/>
      <c r="DX297" s="74"/>
      <c r="DY297" s="74"/>
      <c r="DZ297" s="74"/>
      <c r="EA297" s="74"/>
      <c r="EB297" s="74"/>
      <c r="EC297" s="3"/>
    </row>
    <row r="298" spans="1:133" s="1" customFormat="1">
      <c r="A298" s="546"/>
      <c r="B298" s="537" t="s">
        <v>575</v>
      </c>
      <c r="C298" s="489"/>
      <c r="D298" s="489"/>
      <c r="E298" s="489"/>
      <c r="F298" s="489"/>
      <c r="G298" s="489"/>
      <c r="H298" s="489"/>
      <c r="I298" s="489"/>
      <c r="J298" s="489"/>
      <c r="K298" s="489"/>
      <c r="L298" s="489"/>
      <c r="M298" s="489"/>
      <c r="N298" s="489"/>
      <c r="O298" s="489"/>
      <c r="P298" s="489"/>
      <c r="Q298" s="489"/>
      <c r="R298" s="489"/>
      <c r="S298" s="489"/>
      <c r="T298" s="489"/>
      <c r="U298" s="489"/>
      <c r="V298" s="489"/>
      <c r="W298" s="489"/>
      <c r="X298" s="489"/>
      <c r="Y298" s="489"/>
      <c r="Z298" s="489"/>
      <c r="AA298" s="489"/>
      <c r="AB298" s="489"/>
      <c r="AC298" s="489"/>
      <c r="AD298" s="489"/>
      <c r="AE298" s="489"/>
      <c r="AF298" s="489"/>
      <c r="AG298" s="489"/>
      <c r="AH298" s="489"/>
      <c r="AI298" s="489"/>
      <c r="AJ298" s="489"/>
      <c r="AK298" s="489"/>
      <c r="AL298" s="489"/>
      <c r="AM298" s="489"/>
      <c r="AN298" s="489"/>
      <c r="AO298" s="489"/>
      <c r="AP298" s="489"/>
      <c r="AQ298" s="489"/>
      <c r="AR298" s="489"/>
      <c r="AS298" s="489"/>
      <c r="AT298" s="489"/>
      <c r="AU298" s="489"/>
      <c r="AV298" s="489"/>
      <c r="AW298" s="489"/>
      <c r="AX298" s="489"/>
      <c r="AY298" s="489"/>
      <c r="AZ298" s="489"/>
      <c r="BA298" s="489"/>
      <c r="BB298" s="489"/>
      <c r="BC298" s="489"/>
      <c r="BD298" s="489"/>
      <c r="BE298" s="489"/>
      <c r="BF298" s="489"/>
      <c r="BG298" s="547"/>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74"/>
      <c r="DO298" s="74"/>
      <c r="DP298" s="74"/>
      <c r="DQ298" s="74"/>
      <c r="DR298" s="74"/>
      <c r="DS298" s="74"/>
      <c r="DT298" s="74"/>
      <c r="DU298" s="74"/>
      <c r="DV298" s="74"/>
      <c r="DW298" s="74"/>
      <c r="DX298" s="74"/>
      <c r="DY298" s="74"/>
      <c r="DZ298" s="74"/>
      <c r="EA298" s="74"/>
      <c r="EB298" s="74"/>
      <c r="EC298" s="3"/>
    </row>
    <row r="299" spans="1:133" s="1" customFormat="1">
      <c r="A299" s="546"/>
      <c r="B299" s="537" t="s">
        <v>720</v>
      </c>
      <c r="C299" s="489"/>
      <c r="D299" s="489"/>
      <c r="E299" s="489"/>
      <c r="F299" s="489"/>
      <c r="G299" s="489"/>
      <c r="H299" s="489"/>
      <c r="I299" s="489"/>
      <c r="J299" s="489"/>
      <c r="K299" s="489"/>
      <c r="L299" s="489"/>
      <c r="M299" s="489"/>
      <c r="N299" s="489"/>
      <c r="O299" s="489"/>
      <c r="P299" s="489"/>
      <c r="Q299" s="489"/>
      <c r="R299" s="489"/>
      <c r="S299" s="489"/>
      <c r="T299" s="489"/>
      <c r="U299" s="489"/>
      <c r="V299" s="489"/>
      <c r="W299" s="489"/>
      <c r="X299" s="489"/>
      <c r="Y299" s="489"/>
      <c r="Z299" s="489"/>
      <c r="AA299" s="489"/>
      <c r="AB299" s="489"/>
      <c r="AC299" s="489"/>
      <c r="AD299" s="489"/>
      <c r="AE299" s="489"/>
      <c r="AF299" s="489"/>
      <c r="AG299" s="489"/>
      <c r="AH299" s="489"/>
      <c r="AI299" s="489"/>
      <c r="AJ299" s="489"/>
      <c r="AK299" s="489"/>
      <c r="AL299" s="489"/>
      <c r="AM299" s="489"/>
      <c r="AN299" s="489"/>
      <c r="AO299" s="489"/>
      <c r="AP299" s="489"/>
      <c r="AQ299" s="489"/>
      <c r="AR299" s="489"/>
      <c r="AS299" s="489"/>
      <c r="AT299" s="489"/>
      <c r="AU299" s="489"/>
      <c r="AV299" s="489"/>
      <c r="AW299" s="489"/>
      <c r="AX299" s="489"/>
      <c r="AY299" s="489"/>
      <c r="AZ299" s="489"/>
      <c r="BA299" s="489"/>
      <c r="BB299" s="489"/>
      <c r="BC299" s="489"/>
      <c r="BD299" s="489"/>
      <c r="BE299" s="489"/>
      <c r="BF299" s="489"/>
      <c r="BG299" s="547"/>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74"/>
      <c r="DO299" s="74"/>
      <c r="DP299" s="74"/>
      <c r="DQ299" s="74"/>
      <c r="DR299" s="74"/>
      <c r="DS299" s="74"/>
      <c r="DT299" s="74"/>
      <c r="DU299" s="74"/>
      <c r="DV299" s="74"/>
      <c r="DW299" s="74"/>
      <c r="DX299" s="74"/>
      <c r="DY299" s="74"/>
      <c r="DZ299" s="74"/>
      <c r="EA299" s="74"/>
      <c r="EB299" s="74"/>
      <c r="EC299" s="3"/>
    </row>
    <row r="300" spans="1:133" s="1" customFormat="1">
      <c r="A300" s="546"/>
      <c r="B300" s="544" t="s">
        <v>721</v>
      </c>
      <c r="C300" s="489"/>
      <c r="D300" s="489"/>
      <c r="E300" s="489"/>
      <c r="F300" s="489"/>
      <c r="G300" s="489"/>
      <c r="H300" s="489"/>
      <c r="I300" s="489"/>
      <c r="J300" s="489"/>
      <c r="K300" s="489"/>
      <c r="L300" s="489"/>
      <c r="M300" s="489"/>
      <c r="N300" s="489"/>
      <c r="O300" s="489"/>
      <c r="P300" s="489"/>
      <c r="Q300" s="489"/>
      <c r="R300" s="489"/>
      <c r="S300" s="489"/>
      <c r="T300" s="489"/>
      <c r="U300" s="489"/>
      <c r="V300" s="489"/>
      <c r="W300" s="489"/>
      <c r="X300" s="489"/>
      <c r="Y300" s="489"/>
      <c r="Z300" s="489"/>
      <c r="AA300" s="489"/>
      <c r="AB300" s="489"/>
      <c r="AC300" s="489"/>
      <c r="AD300" s="489"/>
      <c r="AE300" s="489"/>
      <c r="AF300" s="489"/>
      <c r="AG300" s="489"/>
      <c r="AH300" s="489"/>
      <c r="AI300" s="489"/>
      <c r="AJ300" s="489"/>
      <c r="AK300" s="489"/>
      <c r="AL300" s="489"/>
      <c r="AM300" s="489"/>
      <c r="AN300" s="489"/>
      <c r="AO300" s="489"/>
      <c r="AP300" s="489"/>
      <c r="AQ300" s="489"/>
      <c r="AR300" s="489"/>
      <c r="AS300" s="489"/>
      <c r="AT300" s="489"/>
      <c r="AU300" s="489"/>
      <c r="AV300" s="489"/>
      <c r="AW300" s="489"/>
      <c r="AX300" s="489"/>
      <c r="AY300" s="489"/>
      <c r="AZ300" s="489"/>
      <c r="BA300" s="489"/>
      <c r="BB300" s="489"/>
      <c r="BC300" s="489"/>
      <c r="BD300" s="489"/>
      <c r="BE300" s="489"/>
      <c r="BF300" s="489"/>
      <c r="BG300" s="547"/>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74"/>
      <c r="DO300" s="74"/>
      <c r="DP300" s="74"/>
      <c r="DQ300" s="74"/>
      <c r="DR300" s="74"/>
      <c r="DS300" s="74"/>
      <c r="DT300" s="74"/>
      <c r="DU300" s="74"/>
      <c r="DV300" s="74"/>
      <c r="DW300" s="74"/>
      <c r="DX300" s="74"/>
      <c r="DY300" s="74"/>
      <c r="DZ300" s="74"/>
      <c r="EA300" s="74"/>
      <c r="EB300" s="74"/>
      <c r="EC300" s="3"/>
    </row>
    <row r="301" spans="1:133" s="1" customFormat="1">
      <c r="A301" s="546"/>
      <c r="B301" s="537" t="s">
        <v>576</v>
      </c>
      <c r="C301" s="489"/>
      <c r="D301" s="489"/>
      <c r="E301" s="489"/>
      <c r="F301" s="489"/>
      <c r="G301" s="489"/>
      <c r="H301" s="489"/>
      <c r="I301" s="489"/>
      <c r="J301" s="489"/>
      <c r="K301" s="489"/>
      <c r="L301" s="489"/>
      <c r="M301" s="489"/>
      <c r="N301" s="489"/>
      <c r="O301" s="489"/>
      <c r="P301" s="489"/>
      <c r="Q301" s="489"/>
      <c r="R301" s="489"/>
      <c r="S301" s="489"/>
      <c r="T301" s="489"/>
      <c r="U301" s="489"/>
      <c r="V301" s="489"/>
      <c r="W301" s="489"/>
      <c r="X301" s="489"/>
      <c r="Y301" s="489"/>
      <c r="Z301" s="489"/>
      <c r="AA301" s="489"/>
      <c r="AB301" s="489"/>
      <c r="AC301" s="489"/>
      <c r="AD301" s="489"/>
      <c r="AE301" s="489"/>
      <c r="AF301" s="489"/>
      <c r="AG301" s="489"/>
      <c r="AH301" s="489"/>
      <c r="AI301" s="489"/>
      <c r="AJ301" s="489"/>
      <c r="AK301" s="489"/>
      <c r="AL301" s="489"/>
      <c r="AM301" s="489"/>
      <c r="AN301" s="489"/>
      <c r="AO301" s="489"/>
      <c r="AP301" s="489"/>
      <c r="AQ301" s="489"/>
      <c r="AR301" s="489"/>
      <c r="AS301" s="489"/>
      <c r="AT301" s="489"/>
      <c r="AU301" s="489"/>
      <c r="AV301" s="489"/>
      <c r="AW301" s="489"/>
      <c r="AX301" s="489"/>
      <c r="AY301" s="489"/>
      <c r="AZ301" s="489"/>
      <c r="BA301" s="489"/>
      <c r="BB301" s="489"/>
      <c r="BC301" s="489"/>
      <c r="BD301" s="489"/>
      <c r="BE301" s="489"/>
      <c r="BF301" s="489"/>
      <c r="BG301" s="547"/>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74"/>
      <c r="DO301" s="74"/>
      <c r="DP301" s="74"/>
      <c r="DQ301" s="74"/>
      <c r="DR301" s="74"/>
      <c r="DS301" s="74"/>
      <c r="DT301" s="74"/>
      <c r="DU301" s="74"/>
      <c r="DV301" s="74"/>
      <c r="DW301" s="74"/>
      <c r="DX301" s="74"/>
      <c r="DY301" s="74"/>
      <c r="DZ301" s="74"/>
      <c r="EA301" s="74"/>
      <c r="EB301" s="74"/>
      <c r="EC301" s="3"/>
    </row>
    <row r="302" spans="1:133" s="1" customFormat="1">
      <c r="A302" s="546"/>
      <c r="B302" s="537" t="s">
        <v>786</v>
      </c>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89"/>
      <c r="AD302" s="489"/>
      <c r="AE302" s="489"/>
      <c r="AF302" s="489"/>
      <c r="AG302" s="489"/>
      <c r="AH302" s="489"/>
      <c r="AI302" s="489"/>
      <c r="AJ302" s="489"/>
      <c r="AK302" s="489"/>
      <c r="AL302" s="489"/>
      <c r="AM302" s="489"/>
      <c r="AN302" s="489"/>
      <c r="AO302" s="489"/>
      <c r="AP302" s="489"/>
      <c r="AQ302" s="489"/>
      <c r="AR302" s="489"/>
      <c r="AS302" s="489"/>
      <c r="AT302" s="489"/>
      <c r="AU302" s="489"/>
      <c r="AV302" s="489"/>
      <c r="AW302" s="489"/>
      <c r="AX302" s="489"/>
      <c r="AY302" s="489"/>
      <c r="AZ302" s="489"/>
      <c r="BA302" s="489"/>
      <c r="BB302" s="489"/>
      <c r="BC302" s="489"/>
      <c r="BD302" s="489"/>
      <c r="BE302" s="489"/>
      <c r="BF302" s="489"/>
      <c r="BG302" s="547"/>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74"/>
      <c r="DO302" s="74"/>
      <c r="DP302" s="74"/>
      <c r="DQ302" s="74"/>
      <c r="DR302" s="74"/>
      <c r="DS302" s="74"/>
      <c r="DT302" s="74"/>
      <c r="DU302" s="74"/>
      <c r="DV302" s="74"/>
      <c r="DW302" s="74"/>
      <c r="DX302" s="74"/>
      <c r="DY302" s="74"/>
      <c r="DZ302" s="74"/>
      <c r="EA302" s="74"/>
      <c r="EB302" s="74"/>
      <c r="EC302" s="3"/>
    </row>
    <row r="303" spans="1:133" s="1" customFormat="1">
      <c r="A303" s="546"/>
      <c r="B303" s="544" t="s">
        <v>722</v>
      </c>
      <c r="C303" s="489"/>
      <c r="D303" s="489"/>
      <c r="E303" s="489"/>
      <c r="F303" s="489"/>
      <c r="G303" s="489"/>
      <c r="H303" s="489"/>
      <c r="I303" s="489"/>
      <c r="J303" s="489"/>
      <c r="K303" s="489"/>
      <c r="L303" s="489"/>
      <c r="M303" s="489"/>
      <c r="N303" s="489"/>
      <c r="O303" s="489"/>
      <c r="P303" s="489"/>
      <c r="Q303" s="489"/>
      <c r="R303" s="489"/>
      <c r="S303" s="489"/>
      <c r="T303" s="489"/>
      <c r="U303" s="489"/>
      <c r="V303" s="489"/>
      <c r="W303" s="489"/>
      <c r="X303" s="489"/>
      <c r="Y303" s="489"/>
      <c r="Z303" s="489"/>
      <c r="AA303" s="489"/>
      <c r="AB303" s="489"/>
      <c r="AC303" s="489"/>
      <c r="AD303" s="489"/>
      <c r="AE303" s="489"/>
      <c r="AF303" s="489"/>
      <c r="AG303" s="489"/>
      <c r="AH303" s="489"/>
      <c r="AI303" s="489"/>
      <c r="AJ303" s="489"/>
      <c r="AK303" s="489"/>
      <c r="AL303" s="489"/>
      <c r="AM303" s="489"/>
      <c r="AN303" s="489"/>
      <c r="AO303" s="489"/>
      <c r="AP303" s="489"/>
      <c r="AQ303" s="489"/>
      <c r="AR303" s="489"/>
      <c r="AS303" s="489"/>
      <c r="AT303" s="489"/>
      <c r="AU303" s="489"/>
      <c r="AV303" s="489"/>
      <c r="AW303" s="489"/>
      <c r="AX303" s="489"/>
      <c r="AY303" s="489"/>
      <c r="AZ303" s="489"/>
      <c r="BA303" s="489"/>
      <c r="BB303" s="489"/>
      <c r="BC303" s="489"/>
      <c r="BD303" s="489"/>
      <c r="BE303" s="489"/>
      <c r="BF303" s="489"/>
      <c r="BG303" s="547"/>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74"/>
      <c r="DO303" s="74"/>
      <c r="DP303" s="74"/>
      <c r="DQ303" s="74"/>
      <c r="DR303" s="74"/>
      <c r="DS303" s="74"/>
      <c r="DT303" s="74"/>
      <c r="DU303" s="74"/>
      <c r="DV303" s="74"/>
      <c r="DW303" s="74"/>
      <c r="DX303" s="74"/>
      <c r="DY303" s="74"/>
      <c r="DZ303" s="74"/>
      <c r="EA303" s="74"/>
      <c r="EB303" s="74"/>
      <c r="EC303" s="3"/>
    </row>
    <row r="304" spans="1:133" s="1" customFormat="1">
      <c r="A304" s="546"/>
      <c r="B304" s="544" t="s">
        <v>723</v>
      </c>
      <c r="C304" s="489"/>
      <c r="D304" s="489"/>
      <c r="E304" s="489"/>
      <c r="F304" s="489"/>
      <c r="G304" s="489"/>
      <c r="H304" s="489"/>
      <c r="I304" s="489"/>
      <c r="J304" s="489"/>
      <c r="K304" s="489"/>
      <c r="L304" s="489"/>
      <c r="M304" s="489"/>
      <c r="N304" s="489"/>
      <c r="O304" s="489"/>
      <c r="P304" s="489"/>
      <c r="Q304" s="489"/>
      <c r="R304" s="489"/>
      <c r="S304" s="489"/>
      <c r="T304" s="489"/>
      <c r="U304" s="489"/>
      <c r="V304" s="489"/>
      <c r="W304" s="489"/>
      <c r="X304" s="489"/>
      <c r="Y304" s="489"/>
      <c r="Z304" s="489"/>
      <c r="AA304" s="489"/>
      <c r="AB304" s="489"/>
      <c r="AC304" s="489"/>
      <c r="AD304" s="489"/>
      <c r="AE304" s="489"/>
      <c r="AF304" s="489"/>
      <c r="AG304" s="489"/>
      <c r="AH304" s="489"/>
      <c r="AI304" s="489"/>
      <c r="AJ304" s="489"/>
      <c r="AK304" s="489"/>
      <c r="AL304" s="489"/>
      <c r="AM304" s="489"/>
      <c r="AN304" s="489"/>
      <c r="AO304" s="489"/>
      <c r="AP304" s="489"/>
      <c r="AQ304" s="489"/>
      <c r="AR304" s="489"/>
      <c r="AS304" s="489"/>
      <c r="AT304" s="489"/>
      <c r="AU304" s="489"/>
      <c r="AV304" s="489"/>
      <c r="AW304" s="489"/>
      <c r="AX304" s="489"/>
      <c r="AY304" s="489"/>
      <c r="AZ304" s="489"/>
      <c r="BA304" s="489"/>
      <c r="BB304" s="489"/>
      <c r="BC304" s="489"/>
      <c r="BD304" s="489"/>
      <c r="BE304" s="489"/>
      <c r="BF304" s="489"/>
      <c r="BG304" s="547"/>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74"/>
      <c r="DO304" s="74"/>
      <c r="DP304" s="74"/>
      <c r="DQ304" s="74"/>
      <c r="DR304" s="74"/>
      <c r="DS304" s="74"/>
      <c r="DT304" s="74"/>
      <c r="DU304" s="74"/>
      <c r="DV304" s="74"/>
      <c r="DW304" s="74"/>
      <c r="DX304" s="74"/>
      <c r="DY304" s="74"/>
      <c r="DZ304" s="74"/>
      <c r="EA304" s="74"/>
      <c r="EB304" s="74"/>
      <c r="EC304" s="3"/>
    </row>
    <row r="305" spans="1:133" s="1" customFormat="1">
      <c r="A305" s="546"/>
      <c r="B305" s="537" t="s">
        <v>577</v>
      </c>
      <c r="C305" s="489"/>
      <c r="D305" s="489"/>
      <c r="E305" s="489"/>
      <c r="F305" s="489"/>
      <c r="G305" s="489"/>
      <c r="H305" s="489"/>
      <c r="I305" s="489"/>
      <c r="J305" s="489"/>
      <c r="K305" s="489"/>
      <c r="L305" s="489"/>
      <c r="M305" s="489"/>
      <c r="N305" s="489"/>
      <c r="O305" s="489"/>
      <c r="P305" s="489"/>
      <c r="Q305" s="489"/>
      <c r="R305" s="489"/>
      <c r="S305" s="489"/>
      <c r="T305" s="489"/>
      <c r="U305" s="489"/>
      <c r="V305" s="489"/>
      <c r="W305" s="489"/>
      <c r="X305" s="489"/>
      <c r="Y305" s="489"/>
      <c r="Z305" s="489"/>
      <c r="AA305" s="489"/>
      <c r="AB305" s="489"/>
      <c r="AC305" s="489"/>
      <c r="AD305" s="489"/>
      <c r="AE305" s="489"/>
      <c r="AF305" s="489"/>
      <c r="AG305" s="489"/>
      <c r="AH305" s="489"/>
      <c r="AI305" s="489"/>
      <c r="AJ305" s="489"/>
      <c r="AK305" s="489"/>
      <c r="AL305" s="489"/>
      <c r="AM305" s="489"/>
      <c r="AN305" s="489"/>
      <c r="AO305" s="489"/>
      <c r="AP305" s="489"/>
      <c r="AQ305" s="489"/>
      <c r="AR305" s="489"/>
      <c r="AS305" s="489"/>
      <c r="AT305" s="489"/>
      <c r="AU305" s="489"/>
      <c r="AV305" s="489"/>
      <c r="AW305" s="489"/>
      <c r="AX305" s="489"/>
      <c r="AY305" s="489"/>
      <c r="AZ305" s="489"/>
      <c r="BA305" s="489"/>
      <c r="BB305" s="489"/>
      <c r="BC305" s="489"/>
      <c r="BD305" s="489"/>
      <c r="BE305" s="489"/>
      <c r="BF305" s="489"/>
      <c r="BG305" s="547"/>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74"/>
      <c r="DO305" s="74"/>
      <c r="DP305" s="74"/>
      <c r="DQ305" s="74"/>
      <c r="DR305" s="74"/>
      <c r="DS305" s="74"/>
      <c r="DT305" s="74"/>
      <c r="DU305" s="74"/>
      <c r="DV305" s="74"/>
      <c r="DW305" s="74"/>
      <c r="DX305" s="74"/>
      <c r="DY305" s="74"/>
      <c r="DZ305" s="74"/>
      <c r="EA305" s="74"/>
      <c r="EB305" s="74"/>
      <c r="EC305" s="3"/>
    </row>
    <row r="306" spans="1:133" s="1" customFormat="1">
      <c r="A306" s="546"/>
      <c r="B306" s="537" t="s">
        <v>724</v>
      </c>
      <c r="C306" s="489"/>
      <c r="D306" s="489"/>
      <c r="E306" s="489"/>
      <c r="F306" s="489"/>
      <c r="G306" s="489"/>
      <c r="H306" s="489"/>
      <c r="I306" s="489"/>
      <c r="J306" s="489"/>
      <c r="K306" s="489"/>
      <c r="L306" s="489"/>
      <c r="M306" s="489"/>
      <c r="N306" s="489"/>
      <c r="O306" s="489"/>
      <c r="P306" s="489"/>
      <c r="Q306" s="489"/>
      <c r="R306" s="489"/>
      <c r="S306" s="489"/>
      <c r="T306" s="489"/>
      <c r="U306" s="489"/>
      <c r="V306" s="489"/>
      <c r="W306" s="489"/>
      <c r="X306" s="489"/>
      <c r="Y306" s="489"/>
      <c r="Z306" s="489"/>
      <c r="AA306" s="489"/>
      <c r="AB306" s="489"/>
      <c r="AC306" s="489"/>
      <c r="AD306" s="489"/>
      <c r="AE306" s="489"/>
      <c r="AF306" s="489"/>
      <c r="AG306" s="489"/>
      <c r="AH306" s="489"/>
      <c r="AI306" s="489"/>
      <c r="AJ306" s="489"/>
      <c r="AK306" s="489"/>
      <c r="AL306" s="489"/>
      <c r="AM306" s="489"/>
      <c r="AN306" s="489"/>
      <c r="AO306" s="489"/>
      <c r="AP306" s="489"/>
      <c r="AQ306" s="489"/>
      <c r="AR306" s="489"/>
      <c r="AS306" s="489"/>
      <c r="AT306" s="489"/>
      <c r="AU306" s="489"/>
      <c r="AV306" s="489"/>
      <c r="AW306" s="489"/>
      <c r="AX306" s="489"/>
      <c r="AY306" s="489"/>
      <c r="AZ306" s="489"/>
      <c r="BA306" s="489"/>
      <c r="BB306" s="489"/>
      <c r="BC306" s="489"/>
      <c r="BD306" s="489"/>
      <c r="BE306" s="489"/>
      <c r="BF306" s="489"/>
      <c r="BG306" s="547"/>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74"/>
      <c r="DO306" s="74"/>
      <c r="DP306" s="74"/>
      <c r="DQ306" s="74"/>
      <c r="DR306" s="74"/>
      <c r="DS306" s="74"/>
      <c r="DT306" s="74"/>
      <c r="DU306" s="74"/>
      <c r="DV306" s="74"/>
      <c r="DW306" s="74"/>
      <c r="DX306" s="74"/>
      <c r="DY306" s="74"/>
      <c r="DZ306" s="74"/>
      <c r="EA306" s="74"/>
      <c r="EB306" s="74"/>
      <c r="EC306" s="3"/>
    </row>
    <row r="307" spans="1:133" s="1" customFormat="1">
      <c r="A307" s="546"/>
      <c r="B307" s="544" t="s">
        <v>725</v>
      </c>
      <c r="C307" s="489"/>
      <c r="D307" s="489"/>
      <c r="E307" s="489"/>
      <c r="F307" s="489"/>
      <c r="G307" s="489"/>
      <c r="H307" s="489"/>
      <c r="I307" s="489"/>
      <c r="J307" s="489"/>
      <c r="K307" s="489"/>
      <c r="L307" s="489"/>
      <c r="M307" s="489"/>
      <c r="N307" s="489"/>
      <c r="O307" s="489"/>
      <c r="P307" s="489"/>
      <c r="Q307" s="489"/>
      <c r="R307" s="489"/>
      <c r="S307" s="489"/>
      <c r="T307" s="489"/>
      <c r="U307" s="489"/>
      <c r="V307" s="489"/>
      <c r="W307" s="489"/>
      <c r="X307" s="489"/>
      <c r="Y307" s="489"/>
      <c r="Z307" s="489"/>
      <c r="AA307" s="489"/>
      <c r="AB307" s="489"/>
      <c r="AC307" s="489"/>
      <c r="AD307" s="489"/>
      <c r="AE307" s="489"/>
      <c r="AF307" s="489"/>
      <c r="AG307" s="489"/>
      <c r="AH307" s="489"/>
      <c r="AI307" s="489"/>
      <c r="AJ307" s="489"/>
      <c r="AK307" s="489"/>
      <c r="AL307" s="489"/>
      <c r="AM307" s="489"/>
      <c r="AN307" s="489"/>
      <c r="AO307" s="489"/>
      <c r="AP307" s="489"/>
      <c r="AQ307" s="489"/>
      <c r="AR307" s="489"/>
      <c r="AS307" s="489"/>
      <c r="AT307" s="489"/>
      <c r="AU307" s="489"/>
      <c r="AV307" s="489"/>
      <c r="AW307" s="489"/>
      <c r="AX307" s="489"/>
      <c r="AY307" s="489"/>
      <c r="AZ307" s="489"/>
      <c r="BA307" s="489"/>
      <c r="BB307" s="489"/>
      <c r="BC307" s="489"/>
      <c r="BD307" s="489"/>
      <c r="BE307" s="489"/>
      <c r="BF307" s="489"/>
      <c r="BG307" s="547"/>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74"/>
      <c r="DO307" s="74"/>
      <c r="DP307" s="74"/>
      <c r="DQ307" s="74"/>
      <c r="DR307" s="74"/>
      <c r="DS307" s="74"/>
      <c r="DT307" s="74"/>
      <c r="DU307" s="74"/>
      <c r="DV307" s="74"/>
      <c r="DW307" s="74"/>
      <c r="DX307" s="74"/>
      <c r="DY307" s="74"/>
      <c r="DZ307" s="74"/>
      <c r="EA307" s="74"/>
      <c r="EB307" s="74"/>
      <c r="EC307" s="3"/>
    </row>
    <row r="308" spans="1:133" s="1" customFormat="1">
      <c r="A308" s="546"/>
      <c r="B308" s="544" t="s">
        <v>726</v>
      </c>
      <c r="C308" s="489"/>
      <c r="D308" s="489"/>
      <c r="E308" s="489"/>
      <c r="F308" s="489"/>
      <c r="G308" s="489"/>
      <c r="H308" s="489"/>
      <c r="I308" s="489"/>
      <c r="J308" s="489"/>
      <c r="K308" s="489"/>
      <c r="L308" s="489"/>
      <c r="M308" s="489"/>
      <c r="N308" s="489"/>
      <c r="O308" s="489"/>
      <c r="P308" s="489"/>
      <c r="Q308" s="489"/>
      <c r="R308" s="489"/>
      <c r="S308" s="489"/>
      <c r="T308" s="489"/>
      <c r="U308" s="489"/>
      <c r="V308" s="489"/>
      <c r="W308" s="489"/>
      <c r="X308" s="489"/>
      <c r="Y308" s="489"/>
      <c r="Z308" s="489"/>
      <c r="AA308" s="489"/>
      <c r="AB308" s="489"/>
      <c r="AC308" s="489"/>
      <c r="AD308" s="489"/>
      <c r="AE308" s="489"/>
      <c r="AF308" s="489"/>
      <c r="AG308" s="489"/>
      <c r="AH308" s="489"/>
      <c r="AI308" s="489"/>
      <c r="AJ308" s="489"/>
      <c r="AK308" s="489"/>
      <c r="AL308" s="489"/>
      <c r="AM308" s="489"/>
      <c r="AN308" s="489"/>
      <c r="AO308" s="489"/>
      <c r="AP308" s="489"/>
      <c r="AQ308" s="489"/>
      <c r="AR308" s="489"/>
      <c r="AS308" s="489"/>
      <c r="AT308" s="489"/>
      <c r="AU308" s="489"/>
      <c r="AV308" s="489"/>
      <c r="AW308" s="489"/>
      <c r="AX308" s="489"/>
      <c r="AY308" s="489"/>
      <c r="AZ308" s="489"/>
      <c r="BA308" s="489"/>
      <c r="BB308" s="489"/>
      <c r="BC308" s="489"/>
      <c r="BD308" s="489"/>
      <c r="BE308" s="489"/>
      <c r="BF308" s="489"/>
      <c r="BG308" s="547"/>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74"/>
      <c r="DO308" s="74"/>
      <c r="DP308" s="74"/>
      <c r="DQ308" s="74"/>
      <c r="DR308" s="74"/>
      <c r="DS308" s="74"/>
      <c r="DT308" s="74"/>
      <c r="DU308" s="74"/>
      <c r="DV308" s="74"/>
      <c r="DW308" s="74"/>
      <c r="DX308" s="74"/>
      <c r="DY308" s="74"/>
      <c r="DZ308" s="74"/>
      <c r="EA308" s="74"/>
      <c r="EB308" s="74"/>
      <c r="EC308" s="3"/>
    </row>
    <row r="309" spans="1:133" s="1" customFormat="1">
      <c r="A309" s="546"/>
      <c r="B309" s="537" t="s">
        <v>830</v>
      </c>
      <c r="C309" s="489"/>
      <c r="D309" s="489"/>
      <c r="E309" s="489"/>
      <c r="F309" s="489"/>
      <c r="G309" s="489"/>
      <c r="H309" s="489"/>
      <c r="I309" s="489"/>
      <c r="J309" s="489"/>
      <c r="K309" s="489"/>
      <c r="L309" s="489"/>
      <c r="M309" s="489"/>
      <c r="N309" s="489"/>
      <c r="O309" s="489"/>
      <c r="P309" s="489"/>
      <c r="Q309" s="489"/>
      <c r="R309" s="489"/>
      <c r="S309" s="489"/>
      <c r="T309" s="489"/>
      <c r="U309" s="489"/>
      <c r="V309" s="489"/>
      <c r="W309" s="489"/>
      <c r="X309" s="489"/>
      <c r="Y309" s="489"/>
      <c r="Z309" s="489"/>
      <c r="AA309" s="489"/>
      <c r="AB309" s="489"/>
      <c r="AC309" s="489"/>
      <c r="AD309" s="489"/>
      <c r="AE309" s="489"/>
      <c r="AF309" s="489"/>
      <c r="AG309" s="489"/>
      <c r="AH309" s="489"/>
      <c r="AI309" s="489"/>
      <c r="AJ309" s="489"/>
      <c r="AK309" s="489"/>
      <c r="AL309" s="489"/>
      <c r="AM309" s="489"/>
      <c r="AN309" s="489"/>
      <c r="AO309" s="489"/>
      <c r="AP309" s="489"/>
      <c r="AQ309" s="489"/>
      <c r="AR309" s="489"/>
      <c r="AS309" s="489"/>
      <c r="AT309" s="489"/>
      <c r="AU309" s="489"/>
      <c r="AV309" s="489"/>
      <c r="AW309" s="489"/>
      <c r="AX309" s="489"/>
      <c r="AY309" s="489"/>
      <c r="AZ309" s="489"/>
      <c r="BA309" s="489"/>
      <c r="BB309" s="489"/>
      <c r="BC309" s="489"/>
      <c r="BD309" s="489"/>
      <c r="BE309" s="489"/>
      <c r="BF309" s="489"/>
      <c r="BG309" s="547"/>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74"/>
      <c r="DO309" s="74"/>
      <c r="DP309" s="74"/>
      <c r="DQ309" s="74"/>
      <c r="DR309" s="74"/>
      <c r="DS309" s="74"/>
      <c r="DT309" s="74"/>
      <c r="DU309" s="74"/>
      <c r="DV309" s="74"/>
      <c r="DW309" s="74"/>
      <c r="DX309" s="74"/>
      <c r="DY309" s="74"/>
      <c r="DZ309" s="74"/>
      <c r="EA309" s="74"/>
      <c r="EB309" s="74"/>
      <c r="EC309" s="3"/>
    </row>
    <row r="310" spans="1:133" s="1" customFormat="1">
      <c r="A310" s="546"/>
      <c r="B310" s="537" t="s">
        <v>727</v>
      </c>
      <c r="C310" s="489"/>
      <c r="D310" s="489"/>
      <c r="E310" s="489"/>
      <c r="F310" s="489"/>
      <c r="G310" s="489"/>
      <c r="H310" s="489"/>
      <c r="I310" s="489"/>
      <c r="J310" s="489"/>
      <c r="K310" s="489"/>
      <c r="L310" s="489"/>
      <c r="M310" s="489"/>
      <c r="N310" s="489"/>
      <c r="O310" s="489"/>
      <c r="P310" s="489"/>
      <c r="Q310" s="489"/>
      <c r="R310" s="489"/>
      <c r="S310" s="489"/>
      <c r="T310" s="489"/>
      <c r="U310" s="489"/>
      <c r="V310" s="489"/>
      <c r="W310" s="489"/>
      <c r="X310" s="489"/>
      <c r="Y310" s="489"/>
      <c r="Z310" s="489"/>
      <c r="AA310" s="489"/>
      <c r="AB310" s="489"/>
      <c r="AC310" s="489"/>
      <c r="AD310" s="489"/>
      <c r="AE310" s="489"/>
      <c r="AF310" s="489"/>
      <c r="AG310" s="489"/>
      <c r="AH310" s="489"/>
      <c r="AI310" s="489"/>
      <c r="AJ310" s="489"/>
      <c r="AK310" s="489"/>
      <c r="AL310" s="489"/>
      <c r="AM310" s="489"/>
      <c r="AN310" s="489"/>
      <c r="AO310" s="489"/>
      <c r="AP310" s="489"/>
      <c r="AQ310" s="489"/>
      <c r="AR310" s="489"/>
      <c r="AS310" s="489"/>
      <c r="AT310" s="489"/>
      <c r="AU310" s="489"/>
      <c r="AV310" s="489"/>
      <c r="AW310" s="489"/>
      <c r="AX310" s="489"/>
      <c r="AY310" s="489"/>
      <c r="AZ310" s="489"/>
      <c r="BA310" s="489"/>
      <c r="BB310" s="489"/>
      <c r="BC310" s="489"/>
      <c r="BD310" s="489"/>
      <c r="BE310" s="489"/>
      <c r="BF310" s="489"/>
      <c r="BG310" s="547"/>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74"/>
      <c r="DO310" s="74"/>
      <c r="DP310" s="74"/>
      <c r="DQ310" s="74"/>
      <c r="DR310" s="74"/>
      <c r="DS310" s="74"/>
      <c r="DT310" s="74"/>
      <c r="DU310" s="74"/>
      <c r="DV310" s="74"/>
      <c r="DW310" s="74"/>
      <c r="DX310" s="74"/>
      <c r="DY310" s="74"/>
      <c r="DZ310" s="74"/>
      <c r="EA310" s="74"/>
      <c r="EB310" s="74"/>
      <c r="EC310" s="3"/>
    </row>
    <row r="311" spans="1:133" s="1" customFormat="1">
      <c r="A311" s="546"/>
      <c r="B311" s="544" t="s">
        <v>728</v>
      </c>
      <c r="C311" s="489"/>
      <c r="D311" s="489"/>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c r="AF311" s="489"/>
      <c r="AG311" s="489"/>
      <c r="AH311" s="489"/>
      <c r="AI311" s="489"/>
      <c r="AJ311" s="489"/>
      <c r="AK311" s="489"/>
      <c r="AL311" s="489"/>
      <c r="AM311" s="489"/>
      <c r="AN311" s="489"/>
      <c r="AO311" s="489"/>
      <c r="AP311" s="489"/>
      <c r="AQ311" s="489"/>
      <c r="AR311" s="489"/>
      <c r="AS311" s="489"/>
      <c r="AT311" s="489"/>
      <c r="AU311" s="489"/>
      <c r="AV311" s="489"/>
      <c r="AW311" s="489"/>
      <c r="AX311" s="489"/>
      <c r="AY311" s="489"/>
      <c r="AZ311" s="489"/>
      <c r="BA311" s="489"/>
      <c r="BB311" s="489"/>
      <c r="BC311" s="489"/>
      <c r="BD311" s="489"/>
      <c r="BE311" s="489"/>
      <c r="BF311" s="489"/>
      <c r="BG311" s="547"/>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74"/>
      <c r="DO311" s="74"/>
      <c r="DP311" s="74"/>
      <c r="DQ311" s="74"/>
      <c r="DR311" s="74"/>
      <c r="DS311" s="74"/>
      <c r="DT311" s="74"/>
      <c r="DU311" s="74"/>
      <c r="DV311" s="74"/>
      <c r="DW311" s="74"/>
      <c r="DX311" s="74"/>
      <c r="DY311" s="74"/>
      <c r="DZ311" s="74"/>
      <c r="EA311" s="74"/>
      <c r="EB311" s="74"/>
      <c r="EC311" s="3"/>
    </row>
    <row r="312" spans="1:133" s="1" customFormat="1">
      <c r="A312" s="546"/>
      <c r="B312" s="544" t="s">
        <v>729</v>
      </c>
      <c r="C312" s="489"/>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c r="AF312" s="489"/>
      <c r="AG312" s="489"/>
      <c r="AH312" s="489"/>
      <c r="AI312" s="489"/>
      <c r="AJ312" s="489"/>
      <c r="AK312" s="489"/>
      <c r="AL312" s="489"/>
      <c r="AM312" s="489"/>
      <c r="AN312" s="489"/>
      <c r="AO312" s="489"/>
      <c r="AP312" s="489"/>
      <c r="AQ312" s="489"/>
      <c r="AR312" s="489"/>
      <c r="AS312" s="489"/>
      <c r="AT312" s="489"/>
      <c r="AU312" s="489"/>
      <c r="AV312" s="489"/>
      <c r="AW312" s="489"/>
      <c r="AX312" s="489"/>
      <c r="AY312" s="489"/>
      <c r="AZ312" s="489"/>
      <c r="BA312" s="489"/>
      <c r="BB312" s="489"/>
      <c r="BC312" s="489"/>
      <c r="BD312" s="489"/>
      <c r="BE312" s="489"/>
      <c r="BF312" s="489"/>
      <c r="BG312" s="547"/>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74"/>
      <c r="DO312" s="74"/>
      <c r="DP312" s="74"/>
      <c r="DQ312" s="74"/>
      <c r="DR312" s="74"/>
      <c r="DS312" s="74"/>
      <c r="DT312" s="74"/>
      <c r="DU312" s="74"/>
      <c r="DV312" s="74"/>
      <c r="DW312" s="74"/>
      <c r="DX312" s="74"/>
      <c r="DY312" s="74"/>
      <c r="DZ312" s="74"/>
      <c r="EA312" s="74"/>
      <c r="EB312" s="74"/>
      <c r="EC312" s="3"/>
    </row>
    <row r="313" spans="1:133" s="1" customFormat="1">
      <c r="A313" s="546"/>
      <c r="B313" s="537" t="s">
        <v>578</v>
      </c>
      <c r="C313" s="489"/>
      <c r="D313" s="489"/>
      <c r="E313" s="489"/>
      <c r="F313" s="489"/>
      <c r="G313" s="489"/>
      <c r="H313" s="489"/>
      <c r="I313" s="489"/>
      <c r="J313" s="489"/>
      <c r="K313" s="489"/>
      <c r="L313" s="489"/>
      <c r="M313" s="489"/>
      <c r="N313" s="489"/>
      <c r="O313" s="489"/>
      <c r="P313" s="489"/>
      <c r="Q313" s="489"/>
      <c r="R313" s="489"/>
      <c r="S313" s="489"/>
      <c r="T313" s="489"/>
      <c r="U313" s="489"/>
      <c r="V313" s="489"/>
      <c r="W313" s="489"/>
      <c r="X313" s="489"/>
      <c r="Y313" s="489"/>
      <c r="Z313" s="489"/>
      <c r="AA313" s="489"/>
      <c r="AB313" s="489"/>
      <c r="AC313" s="489"/>
      <c r="AD313" s="489"/>
      <c r="AE313" s="489"/>
      <c r="AF313" s="489"/>
      <c r="AG313" s="489"/>
      <c r="AH313" s="489"/>
      <c r="AI313" s="489"/>
      <c r="AJ313" s="489"/>
      <c r="AK313" s="489"/>
      <c r="AL313" s="489"/>
      <c r="AM313" s="489"/>
      <c r="AN313" s="489"/>
      <c r="AO313" s="489"/>
      <c r="AP313" s="489"/>
      <c r="AQ313" s="489"/>
      <c r="AR313" s="489"/>
      <c r="AS313" s="489"/>
      <c r="AT313" s="489"/>
      <c r="AU313" s="489"/>
      <c r="AV313" s="489"/>
      <c r="AW313" s="489"/>
      <c r="AX313" s="489"/>
      <c r="AY313" s="489"/>
      <c r="AZ313" s="489"/>
      <c r="BA313" s="489"/>
      <c r="BB313" s="489"/>
      <c r="BC313" s="489"/>
      <c r="BD313" s="489"/>
      <c r="BE313" s="489"/>
      <c r="BF313" s="489"/>
      <c r="BG313" s="547"/>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74"/>
      <c r="DO313" s="74"/>
      <c r="DP313" s="74"/>
      <c r="DQ313" s="74"/>
      <c r="DR313" s="74"/>
      <c r="DS313" s="74"/>
      <c r="DT313" s="74"/>
      <c r="DU313" s="74"/>
      <c r="DV313" s="74"/>
      <c r="DW313" s="74"/>
      <c r="DX313" s="74"/>
      <c r="DY313" s="74"/>
      <c r="DZ313" s="74"/>
      <c r="EA313" s="74"/>
      <c r="EB313" s="74"/>
      <c r="EC313" s="3"/>
    </row>
    <row r="314" spans="1:133" s="1" customFormat="1">
      <c r="A314" s="546"/>
      <c r="B314" s="538" t="s">
        <v>730</v>
      </c>
      <c r="C314" s="489"/>
      <c r="D314" s="489"/>
      <c r="E314" s="489"/>
      <c r="F314" s="489"/>
      <c r="G314" s="489"/>
      <c r="H314" s="489"/>
      <c r="I314" s="489"/>
      <c r="J314" s="489"/>
      <c r="K314" s="489"/>
      <c r="L314" s="489"/>
      <c r="M314" s="489"/>
      <c r="N314" s="489"/>
      <c r="O314" s="489"/>
      <c r="P314" s="489"/>
      <c r="Q314" s="489"/>
      <c r="R314" s="489"/>
      <c r="S314" s="489"/>
      <c r="T314" s="489"/>
      <c r="U314" s="489"/>
      <c r="V314" s="489"/>
      <c r="W314" s="489"/>
      <c r="X314" s="489"/>
      <c r="Y314" s="489"/>
      <c r="Z314" s="489"/>
      <c r="AA314" s="489"/>
      <c r="AB314" s="489"/>
      <c r="AC314" s="489"/>
      <c r="AD314" s="489"/>
      <c r="AE314" s="489"/>
      <c r="AF314" s="489"/>
      <c r="AG314" s="489"/>
      <c r="AH314" s="489"/>
      <c r="AI314" s="489"/>
      <c r="AJ314" s="489"/>
      <c r="AK314" s="489"/>
      <c r="AL314" s="489"/>
      <c r="AM314" s="489"/>
      <c r="AN314" s="489"/>
      <c r="AO314" s="489"/>
      <c r="AP314" s="489"/>
      <c r="AQ314" s="489"/>
      <c r="AR314" s="489"/>
      <c r="AS314" s="489"/>
      <c r="AT314" s="489"/>
      <c r="AU314" s="489"/>
      <c r="AV314" s="489"/>
      <c r="AW314" s="489"/>
      <c r="AX314" s="489"/>
      <c r="AY314" s="489"/>
      <c r="AZ314" s="489"/>
      <c r="BA314" s="489"/>
      <c r="BB314" s="489"/>
      <c r="BC314" s="489"/>
      <c r="BD314" s="489"/>
      <c r="BE314" s="489"/>
      <c r="BF314" s="489"/>
      <c r="BG314" s="547"/>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74"/>
      <c r="DO314" s="74"/>
      <c r="DP314" s="74"/>
      <c r="DQ314" s="74"/>
      <c r="DR314" s="74"/>
      <c r="DS314" s="74"/>
      <c r="DT314" s="74"/>
      <c r="DU314" s="74"/>
      <c r="DV314" s="74"/>
      <c r="DW314" s="74"/>
      <c r="DX314" s="74"/>
      <c r="DY314" s="74"/>
      <c r="DZ314" s="74"/>
      <c r="EA314" s="74"/>
      <c r="EB314" s="74"/>
      <c r="EC314" s="3"/>
    </row>
    <row r="315" spans="1:133" s="1" customFormat="1">
      <c r="A315" s="546"/>
      <c r="B315" s="544" t="s">
        <v>731</v>
      </c>
      <c r="C315" s="489"/>
      <c r="D315" s="489"/>
      <c r="E315" s="489"/>
      <c r="F315" s="489"/>
      <c r="G315" s="489"/>
      <c r="H315" s="489"/>
      <c r="I315" s="489"/>
      <c r="J315" s="489"/>
      <c r="K315" s="489"/>
      <c r="L315" s="489"/>
      <c r="M315" s="489"/>
      <c r="N315" s="489"/>
      <c r="O315" s="489"/>
      <c r="P315" s="489"/>
      <c r="Q315" s="489"/>
      <c r="R315" s="489"/>
      <c r="S315" s="489"/>
      <c r="T315" s="489"/>
      <c r="U315" s="489"/>
      <c r="V315" s="489"/>
      <c r="W315" s="489"/>
      <c r="X315" s="489"/>
      <c r="Y315" s="489"/>
      <c r="Z315" s="489"/>
      <c r="AA315" s="489"/>
      <c r="AB315" s="489"/>
      <c r="AC315" s="489"/>
      <c r="AD315" s="489"/>
      <c r="AE315" s="489"/>
      <c r="AF315" s="489"/>
      <c r="AG315" s="489"/>
      <c r="AH315" s="489"/>
      <c r="AI315" s="489"/>
      <c r="AJ315" s="489"/>
      <c r="AK315" s="489"/>
      <c r="AL315" s="489"/>
      <c r="AM315" s="489"/>
      <c r="AN315" s="489"/>
      <c r="AO315" s="489"/>
      <c r="AP315" s="489"/>
      <c r="AQ315" s="489"/>
      <c r="AR315" s="489"/>
      <c r="AS315" s="489"/>
      <c r="AT315" s="489"/>
      <c r="AU315" s="489"/>
      <c r="AV315" s="489"/>
      <c r="AW315" s="489"/>
      <c r="AX315" s="489"/>
      <c r="AY315" s="489"/>
      <c r="AZ315" s="489"/>
      <c r="BA315" s="489"/>
      <c r="BB315" s="489"/>
      <c r="BC315" s="489"/>
      <c r="BD315" s="489"/>
      <c r="BE315" s="489"/>
      <c r="BF315" s="489"/>
      <c r="BG315" s="547"/>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74"/>
      <c r="DO315" s="74"/>
      <c r="DP315" s="74"/>
      <c r="DQ315" s="74"/>
      <c r="DR315" s="74"/>
      <c r="DS315" s="74"/>
      <c r="DT315" s="74"/>
      <c r="DU315" s="74"/>
      <c r="DV315" s="74"/>
      <c r="DW315" s="74"/>
      <c r="DX315" s="74"/>
      <c r="DY315" s="74"/>
      <c r="DZ315" s="74"/>
      <c r="EA315" s="74"/>
      <c r="EB315" s="74"/>
      <c r="EC315" s="3"/>
    </row>
    <row r="316" spans="1:133" s="1" customFormat="1">
      <c r="A316" s="546"/>
      <c r="B316" s="537" t="s">
        <v>579</v>
      </c>
      <c r="C316" s="489"/>
      <c r="D316" s="489"/>
      <c r="E316" s="489"/>
      <c r="F316" s="489"/>
      <c r="G316" s="489"/>
      <c r="H316" s="489"/>
      <c r="I316" s="489"/>
      <c r="J316" s="489"/>
      <c r="K316" s="489"/>
      <c r="L316" s="489"/>
      <c r="M316" s="489"/>
      <c r="N316" s="489"/>
      <c r="O316" s="489"/>
      <c r="P316" s="489"/>
      <c r="Q316" s="489"/>
      <c r="R316" s="489"/>
      <c r="S316" s="489"/>
      <c r="T316" s="489"/>
      <c r="U316" s="489"/>
      <c r="V316" s="489"/>
      <c r="W316" s="489"/>
      <c r="X316" s="489"/>
      <c r="Y316" s="489"/>
      <c r="Z316" s="489"/>
      <c r="AA316" s="489"/>
      <c r="AB316" s="489"/>
      <c r="AC316" s="489"/>
      <c r="AD316" s="489"/>
      <c r="AE316" s="489"/>
      <c r="AF316" s="489"/>
      <c r="AG316" s="489"/>
      <c r="AH316" s="489"/>
      <c r="AI316" s="489"/>
      <c r="AJ316" s="489"/>
      <c r="AK316" s="489"/>
      <c r="AL316" s="489"/>
      <c r="AM316" s="489"/>
      <c r="AN316" s="489"/>
      <c r="AO316" s="489"/>
      <c r="AP316" s="489"/>
      <c r="AQ316" s="489"/>
      <c r="AR316" s="489"/>
      <c r="AS316" s="489"/>
      <c r="AT316" s="489"/>
      <c r="AU316" s="489"/>
      <c r="AV316" s="489"/>
      <c r="AW316" s="489"/>
      <c r="AX316" s="489"/>
      <c r="AY316" s="489"/>
      <c r="AZ316" s="489"/>
      <c r="BA316" s="489"/>
      <c r="BB316" s="489"/>
      <c r="BC316" s="489"/>
      <c r="BD316" s="489"/>
      <c r="BE316" s="489"/>
      <c r="BF316" s="489"/>
      <c r="BG316" s="547"/>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74"/>
      <c r="DO316" s="74"/>
      <c r="DP316" s="74"/>
      <c r="DQ316" s="74"/>
      <c r="DR316" s="74"/>
      <c r="DS316" s="74"/>
      <c r="DT316" s="74"/>
      <c r="DU316" s="74"/>
      <c r="DV316" s="74"/>
      <c r="DW316" s="74"/>
      <c r="DX316" s="74"/>
      <c r="DY316" s="74"/>
      <c r="DZ316" s="74"/>
      <c r="EA316" s="74"/>
      <c r="EB316" s="74"/>
      <c r="EC316" s="3"/>
    </row>
    <row r="317" spans="1:133" s="1" customFormat="1">
      <c r="A317" s="546"/>
      <c r="B317" s="538" t="s">
        <v>732</v>
      </c>
      <c r="C317" s="489"/>
      <c r="D317" s="489"/>
      <c r="E317" s="489"/>
      <c r="F317" s="489"/>
      <c r="G317" s="489"/>
      <c r="H317" s="489"/>
      <c r="I317" s="489"/>
      <c r="J317" s="489"/>
      <c r="K317" s="489"/>
      <c r="L317" s="489"/>
      <c r="M317" s="489"/>
      <c r="N317" s="489"/>
      <c r="O317" s="489"/>
      <c r="P317" s="489"/>
      <c r="Q317" s="489"/>
      <c r="R317" s="489"/>
      <c r="S317" s="489"/>
      <c r="T317" s="489"/>
      <c r="U317" s="489"/>
      <c r="V317" s="489"/>
      <c r="W317" s="489"/>
      <c r="X317" s="489"/>
      <c r="Y317" s="489"/>
      <c r="Z317" s="489"/>
      <c r="AA317" s="489"/>
      <c r="AB317" s="489"/>
      <c r="AC317" s="489"/>
      <c r="AD317" s="489"/>
      <c r="AE317" s="489"/>
      <c r="AF317" s="489"/>
      <c r="AG317" s="489"/>
      <c r="AH317" s="489"/>
      <c r="AI317" s="489"/>
      <c r="AJ317" s="489"/>
      <c r="AK317" s="489"/>
      <c r="AL317" s="489"/>
      <c r="AM317" s="489"/>
      <c r="AN317" s="489"/>
      <c r="AO317" s="489"/>
      <c r="AP317" s="489"/>
      <c r="AQ317" s="489"/>
      <c r="AR317" s="489"/>
      <c r="AS317" s="489"/>
      <c r="AT317" s="489"/>
      <c r="AU317" s="489"/>
      <c r="AV317" s="489"/>
      <c r="AW317" s="489"/>
      <c r="AX317" s="489"/>
      <c r="AY317" s="489"/>
      <c r="AZ317" s="489"/>
      <c r="BA317" s="489"/>
      <c r="BB317" s="489"/>
      <c r="BC317" s="489"/>
      <c r="BD317" s="489"/>
      <c r="BE317" s="489"/>
      <c r="BF317" s="489"/>
      <c r="BG317" s="547"/>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74"/>
      <c r="DO317" s="74"/>
      <c r="DP317" s="74"/>
      <c r="DQ317" s="74"/>
      <c r="DR317" s="74"/>
      <c r="DS317" s="74"/>
      <c r="DT317" s="74"/>
      <c r="DU317" s="74"/>
      <c r="DV317" s="74"/>
      <c r="DW317" s="74"/>
      <c r="DX317" s="74"/>
      <c r="DY317" s="74"/>
      <c r="DZ317" s="74"/>
      <c r="EA317" s="74"/>
      <c r="EB317" s="74"/>
      <c r="EC317" s="3"/>
    </row>
    <row r="318" spans="1:133" s="1" customFormat="1">
      <c r="A318" s="546"/>
      <c r="B318" s="544" t="s">
        <v>733</v>
      </c>
      <c r="C318" s="489"/>
      <c r="D318" s="489"/>
      <c r="E318" s="489"/>
      <c r="F318" s="489"/>
      <c r="G318" s="489"/>
      <c r="H318" s="489"/>
      <c r="I318" s="489"/>
      <c r="J318" s="489"/>
      <c r="K318" s="489"/>
      <c r="L318" s="489"/>
      <c r="M318" s="489"/>
      <c r="N318" s="489"/>
      <c r="O318" s="489"/>
      <c r="P318" s="489"/>
      <c r="Q318" s="489"/>
      <c r="R318" s="489"/>
      <c r="S318" s="489"/>
      <c r="T318" s="489"/>
      <c r="U318" s="489"/>
      <c r="V318" s="489"/>
      <c r="W318" s="489"/>
      <c r="X318" s="489"/>
      <c r="Y318" s="489"/>
      <c r="Z318" s="489"/>
      <c r="AA318" s="489"/>
      <c r="AB318" s="489"/>
      <c r="AC318" s="489"/>
      <c r="AD318" s="489"/>
      <c r="AE318" s="489"/>
      <c r="AF318" s="489"/>
      <c r="AG318" s="489"/>
      <c r="AH318" s="489"/>
      <c r="AI318" s="489"/>
      <c r="AJ318" s="489"/>
      <c r="AK318" s="489"/>
      <c r="AL318" s="489"/>
      <c r="AM318" s="489"/>
      <c r="AN318" s="489"/>
      <c r="AO318" s="489"/>
      <c r="AP318" s="489"/>
      <c r="AQ318" s="489"/>
      <c r="AR318" s="489"/>
      <c r="AS318" s="489"/>
      <c r="AT318" s="489"/>
      <c r="AU318" s="489"/>
      <c r="AV318" s="489"/>
      <c r="AW318" s="489"/>
      <c r="AX318" s="489"/>
      <c r="AY318" s="489"/>
      <c r="AZ318" s="489"/>
      <c r="BA318" s="489"/>
      <c r="BB318" s="489"/>
      <c r="BC318" s="489"/>
      <c r="BD318" s="489"/>
      <c r="BE318" s="489"/>
      <c r="BF318" s="489"/>
      <c r="BG318" s="547"/>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74"/>
      <c r="DO318" s="74"/>
      <c r="DP318" s="74"/>
      <c r="DQ318" s="74"/>
      <c r="DR318" s="74"/>
      <c r="DS318" s="74"/>
      <c r="DT318" s="74"/>
      <c r="DU318" s="74"/>
      <c r="DV318" s="74"/>
      <c r="DW318" s="74"/>
      <c r="DX318" s="74"/>
      <c r="DY318" s="74"/>
      <c r="DZ318" s="74"/>
      <c r="EA318" s="74"/>
      <c r="EB318" s="74"/>
      <c r="EC318" s="3"/>
    </row>
    <row r="319" spans="1:133" s="1" customFormat="1">
      <c r="A319" s="546"/>
      <c r="B319" s="538" t="s">
        <v>580</v>
      </c>
      <c r="C319" s="489"/>
      <c r="D319" s="489"/>
      <c r="E319" s="489"/>
      <c r="F319" s="489"/>
      <c r="G319" s="489"/>
      <c r="H319" s="489"/>
      <c r="I319" s="489"/>
      <c r="J319" s="489"/>
      <c r="K319" s="489"/>
      <c r="L319" s="489"/>
      <c r="M319" s="489"/>
      <c r="N319" s="489"/>
      <c r="O319" s="489"/>
      <c r="P319" s="489"/>
      <c r="Q319" s="489"/>
      <c r="R319" s="489"/>
      <c r="S319" s="489"/>
      <c r="T319" s="489"/>
      <c r="U319" s="489"/>
      <c r="V319" s="489"/>
      <c r="W319" s="489"/>
      <c r="X319" s="489"/>
      <c r="Y319" s="489"/>
      <c r="Z319" s="489"/>
      <c r="AA319" s="489"/>
      <c r="AB319" s="489"/>
      <c r="AC319" s="489"/>
      <c r="AD319" s="489"/>
      <c r="AE319" s="489"/>
      <c r="AF319" s="489"/>
      <c r="AG319" s="489"/>
      <c r="AH319" s="489"/>
      <c r="AI319" s="489"/>
      <c r="AJ319" s="489"/>
      <c r="AK319" s="489"/>
      <c r="AL319" s="489"/>
      <c r="AM319" s="489"/>
      <c r="AN319" s="489"/>
      <c r="AO319" s="489"/>
      <c r="AP319" s="489"/>
      <c r="AQ319" s="489"/>
      <c r="AR319" s="489"/>
      <c r="AS319" s="489"/>
      <c r="AT319" s="489"/>
      <c r="AU319" s="489"/>
      <c r="AV319" s="489"/>
      <c r="AW319" s="489"/>
      <c r="AX319" s="489"/>
      <c r="AY319" s="489"/>
      <c r="AZ319" s="489"/>
      <c r="BA319" s="489"/>
      <c r="BB319" s="489"/>
      <c r="BC319" s="489"/>
      <c r="BD319" s="489"/>
      <c r="BE319" s="489"/>
      <c r="BF319" s="489"/>
      <c r="BG319" s="547"/>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74"/>
      <c r="DO319" s="74"/>
      <c r="DP319" s="74"/>
      <c r="DQ319" s="74"/>
      <c r="DR319" s="74"/>
      <c r="DS319" s="74"/>
      <c r="DT319" s="74"/>
      <c r="DU319" s="74"/>
      <c r="DV319" s="74"/>
      <c r="DW319" s="74"/>
      <c r="DX319" s="74"/>
      <c r="DY319" s="74"/>
      <c r="DZ319" s="74"/>
      <c r="EA319" s="74"/>
      <c r="EB319" s="74"/>
      <c r="EC319" s="3"/>
    </row>
    <row r="320" spans="1:133" s="1" customFormat="1">
      <c r="A320" s="546"/>
      <c r="B320" s="538"/>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9"/>
      <c r="AK320" s="489"/>
      <c r="AL320" s="489"/>
      <c r="AM320" s="489"/>
      <c r="AN320" s="489"/>
      <c r="AO320" s="489"/>
      <c r="AP320" s="489"/>
      <c r="AQ320" s="489"/>
      <c r="AR320" s="489"/>
      <c r="AS320" s="489"/>
      <c r="AT320" s="489"/>
      <c r="AU320" s="489"/>
      <c r="AV320" s="489"/>
      <c r="AW320" s="489"/>
      <c r="AX320" s="489"/>
      <c r="AY320" s="489"/>
      <c r="AZ320" s="489"/>
      <c r="BA320" s="489"/>
      <c r="BB320" s="489"/>
      <c r="BC320" s="489"/>
      <c r="BD320" s="489"/>
      <c r="BE320" s="489"/>
      <c r="BF320" s="489"/>
      <c r="BG320" s="547"/>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74"/>
      <c r="DO320" s="74"/>
      <c r="DP320" s="74"/>
      <c r="DQ320" s="74"/>
      <c r="DR320" s="74"/>
      <c r="DS320" s="74"/>
      <c r="DT320" s="74"/>
      <c r="DU320" s="74"/>
      <c r="DV320" s="74"/>
      <c r="DW320" s="74"/>
      <c r="DX320" s="74"/>
      <c r="DY320" s="74"/>
      <c r="DZ320" s="74"/>
      <c r="EA320" s="74"/>
      <c r="EB320" s="74"/>
      <c r="EC320" s="3"/>
    </row>
    <row r="321" spans="1:133" s="1" customFormat="1">
      <c r="A321" s="546"/>
      <c r="B321" s="548" t="s">
        <v>581</v>
      </c>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9"/>
      <c r="AK321" s="489"/>
      <c r="AL321" s="489"/>
      <c r="AM321" s="489"/>
      <c r="AN321" s="489"/>
      <c r="AO321" s="489"/>
      <c r="AP321" s="489"/>
      <c r="AQ321" s="489"/>
      <c r="AR321" s="489"/>
      <c r="AS321" s="489"/>
      <c r="AT321" s="489"/>
      <c r="AU321" s="489"/>
      <c r="AV321" s="489"/>
      <c r="AW321" s="489"/>
      <c r="AX321" s="489"/>
      <c r="AY321" s="489"/>
      <c r="AZ321" s="489"/>
      <c r="BA321" s="489"/>
      <c r="BB321" s="489"/>
      <c r="BC321" s="489"/>
      <c r="BD321" s="489"/>
      <c r="BE321" s="489"/>
      <c r="BF321" s="489"/>
      <c r="BG321" s="547"/>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74"/>
      <c r="DO321" s="74"/>
      <c r="DP321" s="74"/>
      <c r="DQ321" s="74"/>
      <c r="DR321" s="74"/>
      <c r="DS321" s="74"/>
      <c r="DT321" s="74"/>
      <c r="DU321" s="74"/>
      <c r="DV321" s="74"/>
      <c r="DW321" s="74"/>
      <c r="DX321" s="74"/>
      <c r="DY321" s="74"/>
      <c r="DZ321" s="74"/>
      <c r="EA321" s="74"/>
      <c r="EB321" s="74"/>
      <c r="EC321" s="3"/>
    </row>
    <row r="322" spans="1:133" s="1" customFormat="1">
      <c r="A322" s="546"/>
      <c r="B322" s="537" t="s">
        <v>582</v>
      </c>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9"/>
      <c r="AK322" s="489"/>
      <c r="AL322" s="489"/>
      <c r="AM322" s="489"/>
      <c r="AN322" s="489"/>
      <c r="AO322" s="489"/>
      <c r="AP322" s="489"/>
      <c r="AQ322" s="489"/>
      <c r="AR322" s="489"/>
      <c r="AS322" s="489"/>
      <c r="AT322" s="489"/>
      <c r="AU322" s="489"/>
      <c r="AV322" s="489"/>
      <c r="AW322" s="489"/>
      <c r="AX322" s="489"/>
      <c r="AY322" s="489"/>
      <c r="AZ322" s="489"/>
      <c r="BA322" s="489"/>
      <c r="BB322" s="489"/>
      <c r="BC322" s="489"/>
      <c r="BD322" s="489"/>
      <c r="BE322" s="489"/>
      <c r="BF322" s="489"/>
      <c r="BG322" s="547"/>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74"/>
      <c r="DO322" s="74"/>
      <c r="DP322" s="74"/>
      <c r="DQ322" s="74"/>
      <c r="DR322" s="74"/>
      <c r="DS322" s="74"/>
      <c r="DT322" s="74"/>
      <c r="DU322" s="74"/>
      <c r="DV322" s="74"/>
      <c r="DW322" s="74"/>
      <c r="DX322" s="74"/>
      <c r="DY322" s="74"/>
      <c r="DZ322" s="74"/>
      <c r="EA322" s="74"/>
      <c r="EB322" s="74"/>
      <c r="EC322" s="3"/>
    </row>
    <row r="323" spans="1:133" s="1" customFormat="1" ht="12.75" customHeight="1">
      <c r="A323" s="546"/>
      <c r="B323" s="540"/>
      <c r="C323" s="489"/>
      <c r="D323" s="489"/>
      <c r="E323" s="489"/>
      <c r="F323" s="489"/>
      <c r="G323" s="489"/>
      <c r="H323" s="489"/>
      <c r="I323" s="489"/>
      <c r="J323" s="489"/>
      <c r="K323" s="489"/>
      <c r="L323" s="489"/>
      <c r="M323" s="489"/>
      <c r="N323" s="489"/>
      <c r="O323" s="489"/>
      <c r="P323" s="489"/>
      <c r="Q323" s="489"/>
      <c r="R323" s="489"/>
      <c r="S323" s="489"/>
      <c r="T323" s="489"/>
      <c r="U323" s="489"/>
      <c r="V323" s="489"/>
      <c r="W323" s="489"/>
      <c r="X323" s="489"/>
      <c r="Y323" s="489"/>
      <c r="Z323" s="489"/>
      <c r="AA323" s="489"/>
      <c r="AB323" s="489"/>
      <c r="AC323" s="489"/>
      <c r="AD323" s="489"/>
      <c r="AE323" s="489"/>
      <c r="AF323" s="489"/>
      <c r="AG323" s="489"/>
      <c r="AH323" s="489"/>
      <c r="AI323" s="489"/>
      <c r="AJ323" s="489"/>
      <c r="AK323" s="489"/>
      <c r="AL323" s="489"/>
      <c r="AM323" s="489"/>
      <c r="AN323" s="489"/>
      <c r="AO323" s="489"/>
      <c r="AP323" s="489"/>
      <c r="AQ323" s="489"/>
      <c r="AR323" s="489"/>
      <c r="AS323" s="489"/>
      <c r="AT323" s="489"/>
      <c r="AU323" s="489"/>
      <c r="AV323" s="489"/>
      <c r="AW323" s="489"/>
      <c r="AX323" s="489"/>
      <c r="AY323" s="489"/>
      <c r="AZ323" s="489"/>
      <c r="BA323" s="489"/>
      <c r="BB323" s="489"/>
      <c r="BC323" s="489"/>
      <c r="BD323" s="489"/>
      <c r="BE323" s="489"/>
      <c r="BF323" s="489"/>
      <c r="BG323" s="547"/>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74"/>
      <c r="DO323" s="74"/>
      <c r="DP323" s="74"/>
      <c r="DQ323" s="74"/>
      <c r="DR323" s="74"/>
      <c r="DS323" s="74"/>
      <c r="DT323" s="74"/>
      <c r="DU323" s="74"/>
      <c r="DV323" s="74"/>
      <c r="DW323" s="74"/>
      <c r="DX323" s="74"/>
      <c r="DY323" s="74"/>
      <c r="DZ323" s="74"/>
      <c r="EA323" s="74"/>
      <c r="EB323" s="74"/>
      <c r="EC323" s="3"/>
    </row>
    <row r="324" spans="1:133" s="1" customFormat="1">
      <c r="A324" s="546"/>
      <c r="B324" s="537" t="s">
        <v>583</v>
      </c>
      <c r="C324" s="489"/>
      <c r="D324" s="489"/>
      <c r="E324" s="489"/>
      <c r="F324" s="489"/>
      <c r="G324" s="489"/>
      <c r="H324" s="489"/>
      <c r="I324" s="489"/>
      <c r="J324" s="489"/>
      <c r="K324" s="489"/>
      <c r="L324" s="489"/>
      <c r="M324" s="489"/>
      <c r="N324" s="489"/>
      <c r="O324" s="489"/>
      <c r="P324" s="489"/>
      <c r="Q324" s="489"/>
      <c r="R324" s="489"/>
      <c r="S324" s="489"/>
      <c r="T324" s="489"/>
      <c r="U324" s="489"/>
      <c r="V324" s="489"/>
      <c r="W324" s="489"/>
      <c r="X324" s="489"/>
      <c r="Y324" s="489"/>
      <c r="Z324" s="489"/>
      <c r="AA324" s="489"/>
      <c r="AB324" s="489"/>
      <c r="AC324" s="489"/>
      <c r="AD324" s="489"/>
      <c r="AE324" s="489"/>
      <c r="AF324" s="489"/>
      <c r="AG324" s="489"/>
      <c r="AH324" s="489"/>
      <c r="AI324" s="489"/>
      <c r="AJ324" s="489"/>
      <c r="AK324" s="489"/>
      <c r="AL324" s="489"/>
      <c r="AM324" s="489"/>
      <c r="AN324" s="489"/>
      <c r="AO324" s="489"/>
      <c r="AP324" s="489"/>
      <c r="AQ324" s="489"/>
      <c r="AR324" s="489"/>
      <c r="AS324" s="489"/>
      <c r="AT324" s="489"/>
      <c r="AU324" s="489"/>
      <c r="AV324" s="489"/>
      <c r="AW324" s="489"/>
      <c r="AX324" s="489"/>
      <c r="AY324" s="489"/>
      <c r="AZ324" s="489"/>
      <c r="BA324" s="489"/>
      <c r="BB324" s="489"/>
      <c r="BC324" s="489"/>
      <c r="BD324" s="489"/>
      <c r="BE324" s="489"/>
      <c r="BF324" s="489"/>
      <c r="BG324" s="547"/>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74"/>
      <c r="DO324" s="74"/>
      <c r="DP324" s="74"/>
      <c r="DQ324" s="74"/>
      <c r="DR324" s="74"/>
      <c r="DS324" s="74"/>
      <c r="DT324" s="74"/>
      <c r="DU324" s="74"/>
      <c r="DV324" s="74"/>
      <c r="DW324" s="74"/>
      <c r="DX324" s="74"/>
      <c r="DY324" s="74"/>
      <c r="DZ324" s="74"/>
      <c r="EA324" s="74"/>
      <c r="EB324" s="74"/>
      <c r="EC324" s="3"/>
    </row>
    <row r="325" spans="1:133" s="1" customFormat="1">
      <c r="A325" s="546"/>
      <c r="B325" s="537" t="s">
        <v>717</v>
      </c>
      <c r="C325" s="489"/>
      <c r="D325" s="489"/>
      <c r="E325" s="489"/>
      <c r="F325" s="489"/>
      <c r="G325" s="489"/>
      <c r="H325" s="489"/>
      <c r="I325" s="489"/>
      <c r="J325" s="489"/>
      <c r="K325" s="489"/>
      <c r="L325" s="489"/>
      <c r="M325" s="489"/>
      <c r="N325" s="489"/>
      <c r="O325" s="489"/>
      <c r="P325" s="489"/>
      <c r="Q325" s="489"/>
      <c r="R325" s="489"/>
      <c r="S325" s="489"/>
      <c r="T325" s="489"/>
      <c r="U325" s="489"/>
      <c r="V325" s="489"/>
      <c r="W325" s="489"/>
      <c r="X325" s="489"/>
      <c r="Y325" s="489"/>
      <c r="Z325" s="489"/>
      <c r="AA325" s="489"/>
      <c r="AB325" s="489"/>
      <c r="AC325" s="489"/>
      <c r="AD325" s="489"/>
      <c r="AE325" s="489"/>
      <c r="AF325" s="489"/>
      <c r="AG325" s="489"/>
      <c r="AH325" s="489"/>
      <c r="AI325" s="489"/>
      <c r="AJ325" s="489"/>
      <c r="AK325" s="489"/>
      <c r="AL325" s="489"/>
      <c r="AM325" s="489"/>
      <c r="AN325" s="489"/>
      <c r="AO325" s="489"/>
      <c r="AP325" s="489"/>
      <c r="AQ325" s="489"/>
      <c r="AR325" s="489"/>
      <c r="AS325" s="489"/>
      <c r="AT325" s="489"/>
      <c r="AU325" s="489"/>
      <c r="AV325" s="489"/>
      <c r="AW325" s="489"/>
      <c r="AX325" s="489"/>
      <c r="AY325" s="489"/>
      <c r="AZ325" s="489"/>
      <c r="BA325" s="489"/>
      <c r="BB325" s="489"/>
      <c r="BC325" s="489"/>
      <c r="BD325" s="489"/>
      <c r="BE325" s="489"/>
      <c r="BF325" s="489"/>
      <c r="BG325" s="547"/>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74"/>
      <c r="DO325" s="74"/>
      <c r="DP325" s="74"/>
      <c r="DQ325" s="74"/>
      <c r="DR325" s="74"/>
      <c r="DS325" s="74"/>
      <c r="DT325" s="74"/>
      <c r="DU325" s="74"/>
      <c r="DV325" s="74"/>
      <c r="DW325" s="74"/>
      <c r="DX325" s="74"/>
      <c r="DY325" s="74"/>
      <c r="DZ325" s="74"/>
      <c r="EA325" s="74"/>
      <c r="EB325" s="74"/>
      <c r="EC325" s="3"/>
    </row>
    <row r="326" spans="1:133" s="1" customFormat="1">
      <c r="A326" s="546"/>
      <c r="B326" s="538" t="s">
        <v>718</v>
      </c>
      <c r="C326" s="489"/>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89"/>
      <c r="AE326" s="489"/>
      <c r="AF326" s="489"/>
      <c r="AG326" s="489"/>
      <c r="AH326" s="489"/>
      <c r="AI326" s="489"/>
      <c r="AJ326" s="489"/>
      <c r="AK326" s="489"/>
      <c r="AL326" s="489"/>
      <c r="AM326" s="489"/>
      <c r="AN326" s="489"/>
      <c r="AO326" s="489"/>
      <c r="AP326" s="489"/>
      <c r="AQ326" s="489"/>
      <c r="AR326" s="489"/>
      <c r="AS326" s="489"/>
      <c r="AT326" s="489"/>
      <c r="AU326" s="489"/>
      <c r="AV326" s="489"/>
      <c r="AW326" s="489"/>
      <c r="AX326" s="489"/>
      <c r="AY326" s="489"/>
      <c r="AZ326" s="489"/>
      <c r="BA326" s="489"/>
      <c r="BB326" s="489"/>
      <c r="BC326" s="489"/>
      <c r="BD326" s="489"/>
      <c r="BE326" s="489"/>
      <c r="BF326" s="489"/>
      <c r="BG326" s="547"/>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74"/>
      <c r="DO326" s="74"/>
      <c r="DP326" s="74"/>
      <c r="DQ326" s="74"/>
      <c r="DR326" s="74"/>
      <c r="DS326" s="74"/>
      <c r="DT326" s="74"/>
      <c r="DU326" s="74"/>
      <c r="DV326" s="74"/>
      <c r="DW326" s="74"/>
      <c r="DX326" s="74"/>
      <c r="DY326" s="74"/>
      <c r="DZ326" s="74"/>
      <c r="EA326" s="74"/>
      <c r="EB326" s="74"/>
      <c r="EC326" s="3"/>
    </row>
    <row r="327" spans="1:133" s="1" customFormat="1">
      <c r="A327" s="546"/>
      <c r="B327" s="544" t="s">
        <v>719</v>
      </c>
      <c r="C327" s="489"/>
      <c r="D327" s="489"/>
      <c r="E327" s="489"/>
      <c r="F327" s="489"/>
      <c r="G327" s="489"/>
      <c r="H327" s="489"/>
      <c r="I327" s="489"/>
      <c r="J327" s="489"/>
      <c r="K327" s="489"/>
      <c r="L327" s="489"/>
      <c r="M327" s="489"/>
      <c r="N327" s="489"/>
      <c r="O327" s="489"/>
      <c r="P327" s="489"/>
      <c r="Q327" s="489"/>
      <c r="R327" s="489"/>
      <c r="S327" s="489"/>
      <c r="T327" s="489"/>
      <c r="U327" s="489"/>
      <c r="V327" s="489"/>
      <c r="W327" s="489"/>
      <c r="X327" s="489"/>
      <c r="Y327" s="489"/>
      <c r="Z327" s="489"/>
      <c r="AA327" s="489"/>
      <c r="AB327" s="489"/>
      <c r="AC327" s="489"/>
      <c r="AD327" s="489"/>
      <c r="AE327" s="489"/>
      <c r="AF327" s="489"/>
      <c r="AG327" s="489"/>
      <c r="AH327" s="489"/>
      <c r="AI327" s="489"/>
      <c r="AJ327" s="489"/>
      <c r="AK327" s="489"/>
      <c r="AL327" s="489"/>
      <c r="AM327" s="489"/>
      <c r="AN327" s="489"/>
      <c r="AO327" s="489"/>
      <c r="AP327" s="489"/>
      <c r="AQ327" s="489"/>
      <c r="AR327" s="489"/>
      <c r="AS327" s="489"/>
      <c r="AT327" s="489"/>
      <c r="AU327" s="489"/>
      <c r="AV327" s="489"/>
      <c r="AW327" s="489"/>
      <c r="AX327" s="489"/>
      <c r="AY327" s="489"/>
      <c r="AZ327" s="489"/>
      <c r="BA327" s="489"/>
      <c r="BB327" s="489"/>
      <c r="BC327" s="489"/>
      <c r="BD327" s="489"/>
      <c r="BE327" s="489"/>
      <c r="BF327" s="489"/>
      <c r="BG327" s="547"/>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74"/>
      <c r="DO327" s="74"/>
      <c r="DP327" s="74"/>
      <c r="DQ327" s="74"/>
      <c r="DR327" s="74"/>
      <c r="DS327" s="74"/>
      <c r="DT327" s="74"/>
      <c r="DU327" s="74"/>
      <c r="DV327" s="74"/>
      <c r="DW327" s="74"/>
      <c r="DX327" s="74"/>
      <c r="DY327" s="74"/>
      <c r="DZ327" s="74"/>
      <c r="EA327" s="74"/>
      <c r="EB327" s="74"/>
      <c r="EC327" s="3"/>
    </row>
    <row r="328" spans="1:133" s="1" customFormat="1">
      <c r="A328" s="546"/>
      <c r="B328" s="537" t="s">
        <v>584</v>
      </c>
      <c r="C328" s="489"/>
      <c r="D328" s="489"/>
      <c r="E328" s="489"/>
      <c r="F328" s="489"/>
      <c r="G328" s="489"/>
      <c r="H328" s="489"/>
      <c r="I328" s="489"/>
      <c r="J328" s="489"/>
      <c r="K328" s="489"/>
      <c r="L328" s="489"/>
      <c r="M328" s="489"/>
      <c r="N328" s="489"/>
      <c r="O328" s="489"/>
      <c r="P328" s="489"/>
      <c r="Q328" s="489"/>
      <c r="R328" s="489"/>
      <c r="S328" s="489"/>
      <c r="T328" s="489"/>
      <c r="U328" s="489"/>
      <c r="V328" s="489"/>
      <c r="W328" s="489"/>
      <c r="X328" s="489"/>
      <c r="Y328" s="489"/>
      <c r="Z328" s="489"/>
      <c r="AA328" s="489"/>
      <c r="AB328" s="489"/>
      <c r="AC328" s="489"/>
      <c r="AD328" s="489"/>
      <c r="AE328" s="489"/>
      <c r="AF328" s="489"/>
      <c r="AG328" s="489"/>
      <c r="AH328" s="489"/>
      <c r="AI328" s="489"/>
      <c r="AJ328" s="489"/>
      <c r="AK328" s="489"/>
      <c r="AL328" s="489"/>
      <c r="AM328" s="489"/>
      <c r="AN328" s="489"/>
      <c r="AO328" s="489"/>
      <c r="AP328" s="489"/>
      <c r="AQ328" s="489"/>
      <c r="AR328" s="489"/>
      <c r="AS328" s="489"/>
      <c r="AT328" s="489"/>
      <c r="AU328" s="489"/>
      <c r="AV328" s="489"/>
      <c r="AW328" s="489"/>
      <c r="AX328" s="489"/>
      <c r="AY328" s="489"/>
      <c r="AZ328" s="489"/>
      <c r="BA328" s="489"/>
      <c r="BB328" s="489"/>
      <c r="BC328" s="489"/>
      <c r="BD328" s="489"/>
      <c r="BE328" s="489"/>
      <c r="BF328" s="489"/>
      <c r="BG328" s="547"/>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74"/>
      <c r="DO328" s="74"/>
      <c r="DP328" s="74"/>
      <c r="DQ328" s="74"/>
      <c r="DR328" s="74"/>
      <c r="DS328" s="74"/>
      <c r="DT328" s="74"/>
      <c r="DU328" s="74"/>
      <c r="DV328" s="74"/>
      <c r="DW328" s="74"/>
      <c r="DX328" s="74"/>
      <c r="DY328" s="74"/>
      <c r="DZ328" s="74"/>
      <c r="EA328" s="74"/>
      <c r="EB328" s="74"/>
      <c r="EC328" s="3"/>
    </row>
    <row r="329" spans="1:133" s="1" customFormat="1">
      <c r="A329" s="546"/>
      <c r="B329" s="537" t="s">
        <v>712</v>
      </c>
      <c r="C329" s="489"/>
      <c r="D329" s="489"/>
      <c r="E329" s="489"/>
      <c r="F329" s="489"/>
      <c r="G329" s="489"/>
      <c r="H329" s="489"/>
      <c r="I329" s="489"/>
      <c r="J329" s="489"/>
      <c r="K329" s="489"/>
      <c r="L329" s="489"/>
      <c r="M329" s="489"/>
      <c r="N329" s="489"/>
      <c r="O329" s="489"/>
      <c r="P329" s="489"/>
      <c r="Q329" s="489"/>
      <c r="R329" s="489"/>
      <c r="S329" s="489"/>
      <c r="T329" s="489"/>
      <c r="U329" s="489"/>
      <c r="V329" s="489"/>
      <c r="W329" s="489"/>
      <c r="X329" s="489"/>
      <c r="Y329" s="489"/>
      <c r="Z329" s="489"/>
      <c r="AA329" s="489"/>
      <c r="AB329" s="489"/>
      <c r="AC329" s="489"/>
      <c r="AD329" s="489"/>
      <c r="AE329" s="489"/>
      <c r="AF329" s="489"/>
      <c r="AG329" s="489"/>
      <c r="AH329" s="489"/>
      <c r="AI329" s="489"/>
      <c r="AJ329" s="489"/>
      <c r="AK329" s="489"/>
      <c r="AL329" s="489"/>
      <c r="AM329" s="489"/>
      <c r="AN329" s="489"/>
      <c r="AO329" s="489"/>
      <c r="AP329" s="489"/>
      <c r="AQ329" s="489"/>
      <c r="AR329" s="489"/>
      <c r="AS329" s="489"/>
      <c r="AT329" s="489"/>
      <c r="AU329" s="489"/>
      <c r="AV329" s="489"/>
      <c r="AW329" s="489"/>
      <c r="AX329" s="489"/>
      <c r="AY329" s="489"/>
      <c r="AZ329" s="489"/>
      <c r="BA329" s="489"/>
      <c r="BB329" s="489"/>
      <c r="BC329" s="489"/>
      <c r="BD329" s="489"/>
      <c r="BE329" s="489"/>
      <c r="BF329" s="489"/>
      <c r="BG329" s="547"/>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74"/>
      <c r="DO329" s="74"/>
      <c r="DP329" s="74"/>
      <c r="DQ329" s="74"/>
      <c r="DR329" s="74"/>
      <c r="DS329" s="74"/>
      <c r="DT329" s="74"/>
      <c r="DU329" s="74"/>
      <c r="DV329" s="74"/>
      <c r="DW329" s="74"/>
      <c r="DX329" s="74"/>
      <c r="DY329" s="74"/>
      <c r="DZ329" s="74"/>
      <c r="EA329" s="74"/>
      <c r="EB329" s="74"/>
      <c r="EC329" s="3"/>
    </row>
    <row r="330" spans="1:133" s="1" customFormat="1">
      <c r="A330" s="546"/>
      <c r="B330" s="544" t="s">
        <v>713</v>
      </c>
      <c r="C330" s="489"/>
      <c r="D330" s="489"/>
      <c r="E330" s="489"/>
      <c r="F330" s="489"/>
      <c r="G330" s="489"/>
      <c r="H330" s="489"/>
      <c r="I330" s="489"/>
      <c r="J330" s="489"/>
      <c r="K330" s="489"/>
      <c r="L330" s="489"/>
      <c r="M330" s="489"/>
      <c r="N330" s="489"/>
      <c r="O330" s="489"/>
      <c r="P330" s="489"/>
      <c r="Q330" s="489"/>
      <c r="R330" s="489"/>
      <c r="S330" s="489"/>
      <c r="T330" s="489"/>
      <c r="U330" s="489"/>
      <c r="V330" s="489"/>
      <c r="W330" s="489"/>
      <c r="X330" s="489"/>
      <c r="Y330" s="489"/>
      <c r="Z330" s="489"/>
      <c r="AA330" s="489"/>
      <c r="AB330" s="489"/>
      <c r="AC330" s="489"/>
      <c r="AD330" s="489"/>
      <c r="AE330" s="489"/>
      <c r="AF330" s="489"/>
      <c r="AG330" s="489"/>
      <c r="AH330" s="489"/>
      <c r="AI330" s="489"/>
      <c r="AJ330" s="489"/>
      <c r="AK330" s="489"/>
      <c r="AL330" s="489"/>
      <c r="AM330" s="489"/>
      <c r="AN330" s="489"/>
      <c r="AO330" s="489"/>
      <c r="AP330" s="489"/>
      <c r="AQ330" s="489"/>
      <c r="AR330" s="489"/>
      <c r="AS330" s="489"/>
      <c r="AT330" s="489"/>
      <c r="AU330" s="489"/>
      <c r="AV330" s="489"/>
      <c r="AW330" s="489"/>
      <c r="AX330" s="489"/>
      <c r="AY330" s="489"/>
      <c r="AZ330" s="489"/>
      <c r="BA330" s="489"/>
      <c r="BB330" s="489"/>
      <c r="BC330" s="489"/>
      <c r="BD330" s="489"/>
      <c r="BE330" s="489"/>
      <c r="BF330" s="489"/>
      <c r="BG330" s="547"/>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74"/>
      <c r="DO330" s="74"/>
      <c r="DP330" s="74"/>
      <c r="DQ330" s="74"/>
      <c r="DR330" s="74"/>
      <c r="DS330" s="74"/>
      <c r="DT330" s="74"/>
      <c r="DU330" s="74"/>
      <c r="DV330" s="74"/>
      <c r="DW330" s="74"/>
      <c r="DX330" s="74"/>
      <c r="DY330" s="74"/>
      <c r="DZ330" s="74"/>
      <c r="EA330" s="74"/>
      <c r="EB330" s="74"/>
      <c r="EC330" s="3"/>
    </row>
    <row r="331" spans="1:133" s="1" customFormat="1">
      <c r="A331" s="546"/>
      <c r="B331" s="544" t="s">
        <v>714</v>
      </c>
      <c r="C331" s="489"/>
      <c r="D331" s="489"/>
      <c r="E331" s="489"/>
      <c r="F331" s="489"/>
      <c r="G331" s="489"/>
      <c r="H331" s="489"/>
      <c r="I331" s="489"/>
      <c r="J331" s="489"/>
      <c r="K331" s="489"/>
      <c r="L331" s="489"/>
      <c r="M331" s="489"/>
      <c r="N331" s="489"/>
      <c r="O331" s="489"/>
      <c r="P331" s="489"/>
      <c r="Q331" s="489"/>
      <c r="R331" s="489"/>
      <c r="S331" s="489"/>
      <c r="T331" s="489"/>
      <c r="U331" s="489"/>
      <c r="V331" s="489"/>
      <c r="W331" s="489"/>
      <c r="X331" s="489"/>
      <c r="Y331" s="489"/>
      <c r="Z331" s="489"/>
      <c r="AA331" s="489"/>
      <c r="AB331" s="489"/>
      <c r="AC331" s="489"/>
      <c r="AD331" s="489"/>
      <c r="AE331" s="489"/>
      <c r="AF331" s="489"/>
      <c r="AG331" s="489"/>
      <c r="AH331" s="489"/>
      <c r="AI331" s="489"/>
      <c r="AJ331" s="489"/>
      <c r="AK331" s="489"/>
      <c r="AL331" s="489"/>
      <c r="AM331" s="489"/>
      <c r="AN331" s="489"/>
      <c r="AO331" s="489"/>
      <c r="AP331" s="489"/>
      <c r="AQ331" s="489"/>
      <c r="AR331" s="489"/>
      <c r="AS331" s="489"/>
      <c r="AT331" s="489"/>
      <c r="AU331" s="489"/>
      <c r="AV331" s="489"/>
      <c r="AW331" s="489"/>
      <c r="AX331" s="489"/>
      <c r="AY331" s="489"/>
      <c r="AZ331" s="489"/>
      <c r="BA331" s="489"/>
      <c r="BB331" s="489"/>
      <c r="BC331" s="489"/>
      <c r="BD331" s="489"/>
      <c r="BE331" s="489"/>
      <c r="BF331" s="489"/>
      <c r="BG331" s="547"/>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74"/>
      <c r="DO331" s="74"/>
      <c r="DP331" s="74"/>
      <c r="DQ331" s="74"/>
      <c r="DR331" s="74"/>
      <c r="DS331" s="74"/>
      <c r="DT331" s="74"/>
      <c r="DU331" s="74"/>
      <c r="DV331" s="74"/>
      <c r="DW331" s="74"/>
      <c r="DX331" s="74"/>
      <c r="DY331" s="74"/>
      <c r="DZ331" s="74"/>
      <c r="EA331" s="74"/>
      <c r="EB331" s="74"/>
      <c r="EC331" s="3"/>
    </row>
    <row r="332" spans="1:133" s="1" customFormat="1">
      <c r="A332" s="546"/>
      <c r="B332" s="544" t="s">
        <v>715</v>
      </c>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89"/>
      <c r="AD332" s="489"/>
      <c r="AE332" s="489"/>
      <c r="AF332" s="489"/>
      <c r="AG332" s="489"/>
      <c r="AH332" s="489"/>
      <c r="AI332" s="489"/>
      <c r="AJ332" s="489"/>
      <c r="AK332" s="489"/>
      <c r="AL332" s="489"/>
      <c r="AM332" s="489"/>
      <c r="AN332" s="489"/>
      <c r="AO332" s="489"/>
      <c r="AP332" s="489"/>
      <c r="AQ332" s="489"/>
      <c r="AR332" s="489"/>
      <c r="AS332" s="489"/>
      <c r="AT332" s="489"/>
      <c r="AU332" s="489"/>
      <c r="AV332" s="489"/>
      <c r="AW332" s="489"/>
      <c r="AX332" s="489"/>
      <c r="AY332" s="489"/>
      <c r="AZ332" s="489"/>
      <c r="BA332" s="489"/>
      <c r="BB332" s="489"/>
      <c r="BC332" s="489"/>
      <c r="BD332" s="489"/>
      <c r="BE332" s="489"/>
      <c r="BF332" s="489"/>
      <c r="BG332" s="547"/>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74"/>
      <c r="DO332" s="74"/>
      <c r="DP332" s="74"/>
      <c r="DQ332" s="74"/>
      <c r="DR332" s="74"/>
      <c r="DS332" s="74"/>
      <c r="DT332" s="74"/>
      <c r="DU332" s="74"/>
      <c r="DV332" s="74"/>
      <c r="DW332" s="74"/>
      <c r="DX332" s="74"/>
      <c r="DY332" s="74"/>
      <c r="DZ332" s="74"/>
      <c r="EA332" s="74"/>
      <c r="EB332" s="74"/>
      <c r="EC332" s="3"/>
    </row>
    <row r="333" spans="1:133" s="1" customFormat="1">
      <c r="A333" s="546"/>
      <c r="B333" s="544" t="s">
        <v>716</v>
      </c>
      <c r="C333" s="489"/>
      <c r="D333" s="489"/>
      <c r="E333" s="489"/>
      <c r="F333" s="489"/>
      <c r="G333" s="489"/>
      <c r="H333" s="489"/>
      <c r="I333" s="489"/>
      <c r="J333" s="489"/>
      <c r="K333" s="489"/>
      <c r="L333" s="489"/>
      <c r="M333" s="489"/>
      <c r="N333" s="489"/>
      <c r="O333" s="489"/>
      <c r="P333" s="489"/>
      <c r="Q333" s="489"/>
      <c r="R333" s="489"/>
      <c r="S333" s="489"/>
      <c r="T333" s="489"/>
      <c r="U333" s="489"/>
      <c r="V333" s="489"/>
      <c r="W333" s="489"/>
      <c r="X333" s="489"/>
      <c r="Y333" s="489"/>
      <c r="Z333" s="489"/>
      <c r="AA333" s="489"/>
      <c r="AB333" s="489"/>
      <c r="AC333" s="489"/>
      <c r="AD333" s="489"/>
      <c r="AE333" s="489"/>
      <c r="AF333" s="489"/>
      <c r="AG333" s="489"/>
      <c r="AH333" s="489"/>
      <c r="AI333" s="489"/>
      <c r="AJ333" s="489"/>
      <c r="AK333" s="489"/>
      <c r="AL333" s="489"/>
      <c r="AM333" s="489"/>
      <c r="AN333" s="489"/>
      <c r="AO333" s="489"/>
      <c r="AP333" s="489"/>
      <c r="AQ333" s="489"/>
      <c r="AR333" s="489"/>
      <c r="AS333" s="489"/>
      <c r="AT333" s="489"/>
      <c r="AU333" s="489"/>
      <c r="AV333" s="489"/>
      <c r="AW333" s="489"/>
      <c r="AX333" s="489"/>
      <c r="AY333" s="489"/>
      <c r="AZ333" s="489"/>
      <c r="BA333" s="489"/>
      <c r="BB333" s="489"/>
      <c r="BC333" s="489"/>
      <c r="BD333" s="489"/>
      <c r="BE333" s="489"/>
      <c r="BF333" s="489"/>
      <c r="BG333" s="547"/>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74"/>
      <c r="DO333" s="74"/>
      <c r="DP333" s="74"/>
      <c r="DQ333" s="74"/>
      <c r="DR333" s="74"/>
      <c r="DS333" s="74"/>
      <c r="DT333" s="74"/>
      <c r="DU333" s="74"/>
      <c r="DV333" s="74"/>
      <c r="DW333" s="74"/>
      <c r="DX333" s="74"/>
      <c r="DY333" s="74"/>
      <c r="DZ333" s="74"/>
      <c r="EA333" s="74"/>
      <c r="EB333" s="74"/>
      <c r="EC333" s="3"/>
    </row>
    <row r="334" spans="1:133" s="1" customFormat="1">
      <c r="A334" s="546"/>
      <c r="B334" s="537" t="s">
        <v>585</v>
      </c>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89"/>
      <c r="Z334" s="489"/>
      <c r="AA334" s="489"/>
      <c r="AB334" s="489"/>
      <c r="AC334" s="489"/>
      <c r="AD334" s="489"/>
      <c r="AE334" s="489"/>
      <c r="AF334" s="489"/>
      <c r="AG334" s="489"/>
      <c r="AH334" s="489"/>
      <c r="AI334" s="489"/>
      <c r="AJ334" s="489"/>
      <c r="AK334" s="489"/>
      <c r="AL334" s="489"/>
      <c r="AM334" s="489"/>
      <c r="AN334" s="489"/>
      <c r="AO334" s="489"/>
      <c r="AP334" s="489"/>
      <c r="AQ334" s="489"/>
      <c r="AR334" s="489"/>
      <c r="AS334" s="489"/>
      <c r="AT334" s="489"/>
      <c r="AU334" s="489"/>
      <c r="AV334" s="489"/>
      <c r="AW334" s="489"/>
      <c r="AX334" s="489"/>
      <c r="AY334" s="489"/>
      <c r="AZ334" s="489"/>
      <c r="BA334" s="489"/>
      <c r="BB334" s="489"/>
      <c r="BC334" s="489"/>
      <c r="BD334" s="489"/>
      <c r="BE334" s="489"/>
      <c r="BF334" s="489"/>
      <c r="BG334" s="547"/>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74"/>
      <c r="DO334" s="74"/>
      <c r="DP334" s="74"/>
      <c r="DQ334" s="74"/>
      <c r="DR334" s="74"/>
      <c r="DS334" s="74"/>
      <c r="DT334" s="74"/>
      <c r="DU334" s="74"/>
      <c r="DV334" s="74"/>
      <c r="DW334" s="74"/>
      <c r="DX334" s="74"/>
      <c r="DY334" s="74"/>
      <c r="DZ334" s="74"/>
      <c r="EA334" s="74"/>
      <c r="EB334" s="74"/>
      <c r="EC334" s="3"/>
    </row>
    <row r="335" spans="1:133" s="1" customFormat="1">
      <c r="A335" s="546"/>
      <c r="B335" s="537" t="s">
        <v>707</v>
      </c>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c r="AE335" s="489"/>
      <c r="AF335" s="489"/>
      <c r="AG335" s="489"/>
      <c r="AH335" s="489"/>
      <c r="AI335" s="489"/>
      <c r="AJ335" s="489"/>
      <c r="AK335" s="489"/>
      <c r="AL335" s="489"/>
      <c r="AM335" s="489"/>
      <c r="AN335" s="489"/>
      <c r="AO335" s="489"/>
      <c r="AP335" s="489"/>
      <c r="AQ335" s="489"/>
      <c r="AR335" s="489"/>
      <c r="AS335" s="489"/>
      <c r="AT335" s="489"/>
      <c r="AU335" s="489"/>
      <c r="AV335" s="489"/>
      <c r="AW335" s="489"/>
      <c r="AX335" s="489"/>
      <c r="AY335" s="489"/>
      <c r="AZ335" s="489"/>
      <c r="BA335" s="489"/>
      <c r="BB335" s="489"/>
      <c r="BC335" s="489"/>
      <c r="BD335" s="489"/>
      <c r="BE335" s="489"/>
      <c r="BF335" s="489"/>
      <c r="BG335" s="547"/>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74"/>
      <c r="DO335" s="74"/>
      <c r="DP335" s="74"/>
      <c r="DQ335" s="74"/>
      <c r="DR335" s="74"/>
      <c r="DS335" s="74"/>
      <c r="DT335" s="74"/>
      <c r="DU335" s="74"/>
      <c r="DV335" s="74"/>
      <c r="DW335" s="74"/>
      <c r="DX335" s="74"/>
      <c r="DY335" s="74"/>
      <c r="DZ335" s="74"/>
      <c r="EA335" s="74"/>
      <c r="EB335" s="74"/>
      <c r="EC335" s="3"/>
    </row>
    <row r="336" spans="1:133" s="1" customFormat="1">
      <c r="A336" s="546"/>
      <c r="B336" s="544" t="s">
        <v>708</v>
      </c>
      <c r="C336" s="489"/>
      <c r="D336" s="489"/>
      <c r="E336" s="489"/>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c r="AE336" s="489"/>
      <c r="AF336" s="489"/>
      <c r="AG336" s="489"/>
      <c r="AH336" s="489"/>
      <c r="AI336" s="489"/>
      <c r="AJ336" s="489"/>
      <c r="AK336" s="489"/>
      <c r="AL336" s="489"/>
      <c r="AM336" s="489"/>
      <c r="AN336" s="489"/>
      <c r="AO336" s="489"/>
      <c r="AP336" s="489"/>
      <c r="AQ336" s="489"/>
      <c r="AR336" s="489"/>
      <c r="AS336" s="489"/>
      <c r="AT336" s="489"/>
      <c r="AU336" s="489"/>
      <c r="AV336" s="489"/>
      <c r="AW336" s="489"/>
      <c r="AX336" s="489"/>
      <c r="AY336" s="489"/>
      <c r="AZ336" s="489"/>
      <c r="BA336" s="489"/>
      <c r="BB336" s="489"/>
      <c r="BC336" s="489"/>
      <c r="BD336" s="489"/>
      <c r="BE336" s="489"/>
      <c r="BF336" s="489"/>
      <c r="BG336" s="547"/>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74"/>
      <c r="DO336" s="74"/>
      <c r="DP336" s="74"/>
      <c r="DQ336" s="74"/>
      <c r="DR336" s="74"/>
      <c r="DS336" s="74"/>
      <c r="DT336" s="74"/>
      <c r="DU336" s="74"/>
      <c r="DV336" s="74"/>
      <c r="DW336" s="74"/>
      <c r="DX336" s="74"/>
      <c r="DY336" s="74"/>
      <c r="DZ336" s="74"/>
      <c r="EA336" s="74"/>
      <c r="EB336" s="74"/>
      <c r="EC336" s="3"/>
    </row>
    <row r="337" spans="1:133" s="1" customFormat="1">
      <c r="A337" s="540"/>
      <c r="B337" s="544" t="s">
        <v>709</v>
      </c>
      <c r="C337" s="489"/>
      <c r="D337" s="489"/>
      <c r="E337" s="489"/>
      <c r="F337" s="489"/>
      <c r="G337" s="489"/>
      <c r="H337" s="489"/>
      <c r="I337" s="489"/>
      <c r="J337" s="489"/>
      <c r="K337" s="489"/>
      <c r="L337" s="489"/>
      <c r="M337" s="489"/>
      <c r="N337" s="489"/>
      <c r="O337" s="489"/>
      <c r="P337" s="489"/>
      <c r="Q337" s="489"/>
      <c r="R337" s="489"/>
      <c r="S337" s="489"/>
      <c r="T337" s="489"/>
      <c r="U337" s="489"/>
      <c r="V337" s="489"/>
      <c r="W337" s="489"/>
      <c r="X337" s="489"/>
      <c r="Y337" s="489"/>
      <c r="Z337" s="489"/>
      <c r="AA337" s="489"/>
      <c r="AB337" s="489"/>
      <c r="AC337" s="489"/>
      <c r="AD337" s="489"/>
      <c r="AE337" s="489"/>
      <c r="AF337" s="489"/>
      <c r="AG337" s="489"/>
      <c r="AH337" s="489"/>
      <c r="AI337" s="489"/>
      <c r="AJ337" s="489"/>
      <c r="AK337" s="489"/>
      <c r="AL337" s="489"/>
      <c r="AM337" s="489"/>
      <c r="AN337" s="489"/>
      <c r="AO337" s="489"/>
      <c r="AP337" s="489"/>
      <c r="AQ337" s="489"/>
      <c r="AR337" s="489"/>
      <c r="AS337" s="489"/>
      <c r="AT337" s="489"/>
      <c r="AU337" s="489"/>
      <c r="AV337" s="489"/>
      <c r="AW337" s="489"/>
      <c r="AX337" s="489"/>
      <c r="AY337" s="489"/>
      <c r="AZ337" s="489"/>
      <c r="BA337" s="489"/>
      <c r="BB337" s="489"/>
      <c r="BC337" s="489"/>
      <c r="BD337" s="489"/>
      <c r="BE337" s="489"/>
      <c r="BF337" s="489"/>
      <c r="BG337" s="547"/>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74"/>
      <c r="DO337" s="74"/>
      <c r="DP337" s="74"/>
      <c r="DQ337" s="74"/>
      <c r="DR337" s="74"/>
      <c r="DS337" s="74"/>
      <c r="DT337" s="74"/>
      <c r="DU337" s="74"/>
      <c r="DV337" s="74"/>
      <c r="DW337" s="74"/>
      <c r="DX337" s="74"/>
      <c r="DY337" s="74"/>
      <c r="DZ337" s="74"/>
      <c r="EA337" s="74"/>
      <c r="EB337" s="74"/>
      <c r="EC337" s="3"/>
    </row>
    <row r="338" spans="1:133" s="1" customFormat="1">
      <c r="A338" s="540"/>
      <c r="B338" s="544" t="s">
        <v>710</v>
      </c>
      <c r="C338" s="489"/>
      <c r="D338" s="489"/>
      <c r="E338" s="489"/>
      <c r="F338" s="489"/>
      <c r="G338" s="489"/>
      <c r="H338" s="489"/>
      <c r="I338" s="489"/>
      <c r="J338" s="489"/>
      <c r="K338" s="489"/>
      <c r="L338" s="489"/>
      <c r="M338" s="489"/>
      <c r="N338" s="489"/>
      <c r="O338" s="489"/>
      <c r="P338" s="489"/>
      <c r="Q338" s="489"/>
      <c r="R338" s="489"/>
      <c r="S338" s="489"/>
      <c r="T338" s="489"/>
      <c r="U338" s="489"/>
      <c r="V338" s="489"/>
      <c r="W338" s="489"/>
      <c r="X338" s="489"/>
      <c r="Y338" s="489"/>
      <c r="Z338" s="489"/>
      <c r="AA338" s="489"/>
      <c r="AB338" s="489"/>
      <c r="AC338" s="489"/>
      <c r="AD338" s="489"/>
      <c r="AE338" s="489"/>
      <c r="AF338" s="489"/>
      <c r="AG338" s="489"/>
      <c r="AH338" s="489"/>
      <c r="AI338" s="489"/>
      <c r="AJ338" s="489"/>
      <c r="AK338" s="489"/>
      <c r="AL338" s="489"/>
      <c r="AM338" s="489"/>
      <c r="AN338" s="489"/>
      <c r="AO338" s="489"/>
      <c r="AP338" s="489"/>
      <c r="AQ338" s="489"/>
      <c r="AR338" s="489"/>
      <c r="AS338" s="489"/>
      <c r="AT338" s="489"/>
      <c r="AU338" s="489"/>
      <c r="AV338" s="489"/>
      <c r="AW338" s="489"/>
      <c r="AX338" s="489"/>
      <c r="AY338" s="489"/>
      <c r="AZ338" s="489"/>
      <c r="BA338" s="489"/>
      <c r="BB338" s="489"/>
      <c r="BC338" s="489"/>
      <c r="BD338" s="489"/>
      <c r="BE338" s="489"/>
      <c r="BF338" s="489"/>
      <c r="BG338" s="547"/>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74"/>
      <c r="DO338" s="74"/>
      <c r="DP338" s="74"/>
      <c r="DQ338" s="74"/>
      <c r="DR338" s="74"/>
      <c r="DS338" s="74"/>
      <c r="DT338" s="74"/>
      <c r="DU338" s="74"/>
      <c r="DV338" s="74"/>
      <c r="DW338" s="74"/>
      <c r="DX338" s="74"/>
      <c r="DY338" s="74"/>
      <c r="DZ338" s="74"/>
      <c r="EA338" s="74"/>
      <c r="EB338" s="74"/>
      <c r="EC338" s="3"/>
    </row>
    <row r="339" spans="1:133" s="1" customFormat="1">
      <c r="A339" s="540"/>
      <c r="B339" s="544" t="s">
        <v>711</v>
      </c>
      <c r="C339" s="489"/>
      <c r="D339" s="489"/>
      <c r="E339" s="489"/>
      <c r="F339" s="489"/>
      <c r="G339" s="489"/>
      <c r="H339" s="489"/>
      <c r="I339" s="489"/>
      <c r="J339" s="489"/>
      <c r="K339" s="489"/>
      <c r="L339" s="489"/>
      <c r="M339" s="489"/>
      <c r="N339" s="489"/>
      <c r="O339" s="489"/>
      <c r="P339" s="489"/>
      <c r="Q339" s="489"/>
      <c r="R339" s="489"/>
      <c r="S339" s="489"/>
      <c r="T339" s="489"/>
      <c r="U339" s="489"/>
      <c r="V339" s="489"/>
      <c r="W339" s="489"/>
      <c r="X339" s="489"/>
      <c r="Y339" s="489"/>
      <c r="Z339" s="489"/>
      <c r="AA339" s="489"/>
      <c r="AB339" s="489"/>
      <c r="AC339" s="489"/>
      <c r="AD339" s="489"/>
      <c r="AE339" s="489"/>
      <c r="AF339" s="489"/>
      <c r="AG339" s="489"/>
      <c r="AH339" s="489"/>
      <c r="AI339" s="489"/>
      <c r="AJ339" s="489"/>
      <c r="AK339" s="489"/>
      <c r="AL339" s="489"/>
      <c r="AM339" s="489"/>
      <c r="AN339" s="489"/>
      <c r="AO339" s="489"/>
      <c r="AP339" s="489"/>
      <c r="AQ339" s="489"/>
      <c r="AR339" s="489"/>
      <c r="AS339" s="489"/>
      <c r="AT339" s="489"/>
      <c r="AU339" s="489"/>
      <c r="AV339" s="489"/>
      <c r="AW339" s="489"/>
      <c r="AX339" s="489"/>
      <c r="AY339" s="489"/>
      <c r="AZ339" s="489"/>
      <c r="BA339" s="489"/>
      <c r="BB339" s="489"/>
      <c r="BC339" s="489"/>
      <c r="BD339" s="489"/>
      <c r="BE339" s="489"/>
      <c r="BF339" s="489"/>
      <c r="BG339" s="547"/>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74"/>
      <c r="DO339" s="74"/>
      <c r="DP339" s="74"/>
      <c r="DQ339" s="74"/>
      <c r="DR339" s="74"/>
      <c r="DS339" s="74"/>
      <c r="DT339" s="74"/>
      <c r="DU339" s="74"/>
      <c r="DV339" s="74"/>
      <c r="DW339" s="74"/>
      <c r="DX339" s="74"/>
      <c r="DY339" s="74"/>
      <c r="DZ339" s="74"/>
      <c r="EA339" s="74"/>
      <c r="EB339" s="74"/>
      <c r="EC339" s="3"/>
    </row>
    <row r="340" spans="1:133" s="1" customFormat="1">
      <c r="A340" s="540"/>
      <c r="B340" s="537" t="s">
        <v>586</v>
      </c>
      <c r="C340" s="489"/>
      <c r="D340" s="489"/>
      <c r="E340" s="489"/>
      <c r="F340" s="489"/>
      <c r="G340" s="489"/>
      <c r="H340" s="489"/>
      <c r="I340" s="489"/>
      <c r="J340" s="489"/>
      <c r="K340" s="489"/>
      <c r="L340" s="489"/>
      <c r="M340" s="489"/>
      <c r="N340" s="489"/>
      <c r="O340" s="489"/>
      <c r="P340" s="489"/>
      <c r="Q340" s="489"/>
      <c r="R340" s="489"/>
      <c r="S340" s="489"/>
      <c r="T340" s="489"/>
      <c r="U340" s="489"/>
      <c r="V340" s="489"/>
      <c r="W340" s="489"/>
      <c r="X340" s="489"/>
      <c r="Y340" s="489"/>
      <c r="Z340" s="489"/>
      <c r="AA340" s="489"/>
      <c r="AB340" s="489"/>
      <c r="AC340" s="489"/>
      <c r="AD340" s="489"/>
      <c r="AE340" s="489"/>
      <c r="AF340" s="489"/>
      <c r="AG340" s="489"/>
      <c r="AH340" s="489"/>
      <c r="AI340" s="489"/>
      <c r="AJ340" s="489"/>
      <c r="AK340" s="489"/>
      <c r="AL340" s="489"/>
      <c r="AM340" s="489"/>
      <c r="AN340" s="489"/>
      <c r="AO340" s="489"/>
      <c r="AP340" s="489"/>
      <c r="AQ340" s="489"/>
      <c r="AR340" s="489"/>
      <c r="AS340" s="489"/>
      <c r="AT340" s="489"/>
      <c r="AU340" s="489"/>
      <c r="AV340" s="489"/>
      <c r="AW340" s="489"/>
      <c r="AX340" s="489"/>
      <c r="AY340" s="489"/>
      <c r="AZ340" s="489"/>
      <c r="BA340" s="489"/>
      <c r="BB340" s="489"/>
      <c r="BC340" s="489"/>
      <c r="BD340" s="489"/>
      <c r="BE340" s="489"/>
      <c r="BF340" s="489"/>
      <c r="BG340" s="547"/>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74"/>
      <c r="DO340" s="74"/>
      <c r="DP340" s="74"/>
      <c r="DQ340" s="74"/>
      <c r="DR340" s="74"/>
      <c r="DS340" s="74"/>
      <c r="DT340" s="74"/>
      <c r="DU340" s="74"/>
      <c r="DV340" s="74"/>
      <c r="DW340" s="74"/>
      <c r="DX340" s="74"/>
      <c r="DY340" s="74"/>
      <c r="DZ340" s="74"/>
      <c r="EA340" s="74"/>
      <c r="EB340" s="74"/>
      <c r="EC340" s="3"/>
    </row>
    <row r="341" spans="1:133" s="1" customFormat="1">
      <c r="A341" s="540"/>
      <c r="B341" s="537" t="s">
        <v>787</v>
      </c>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489"/>
      <c r="AE341" s="489"/>
      <c r="AF341" s="489"/>
      <c r="AG341" s="489"/>
      <c r="AH341" s="489"/>
      <c r="AI341" s="489"/>
      <c r="AJ341" s="489"/>
      <c r="AK341" s="489"/>
      <c r="AL341" s="489"/>
      <c r="AM341" s="489"/>
      <c r="AN341" s="489"/>
      <c r="AO341" s="489"/>
      <c r="AP341" s="489"/>
      <c r="AQ341" s="489"/>
      <c r="AR341" s="489"/>
      <c r="AS341" s="489"/>
      <c r="AT341" s="489"/>
      <c r="AU341" s="489"/>
      <c r="AV341" s="489"/>
      <c r="AW341" s="489"/>
      <c r="AX341" s="489"/>
      <c r="AY341" s="489"/>
      <c r="AZ341" s="489"/>
      <c r="BA341" s="489"/>
      <c r="BB341" s="489"/>
      <c r="BC341" s="489"/>
      <c r="BD341" s="489"/>
      <c r="BE341" s="489"/>
      <c r="BF341" s="489"/>
      <c r="BG341" s="547"/>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74"/>
      <c r="DO341" s="74"/>
      <c r="DP341" s="74"/>
      <c r="DQ341" s="74"/>
      <c r="DR341" s="74"/>
      <c r="DS341" s="74"/>
      <c r="DT341" s="74"/>
      <c r="DU341" s="74"/>
      <c r="DV341" s="74"/>
      <c r="DW341" s="74"/>
      <c r="DX341" s="74"/>
      <c r="DY341" s="74"/>
      <c r="DZ341" s="74"/>
      <c r="EA341" s="74"/>
      <c r="EB341" s="74"/>
      <c r="EC341" s="3"/>
    </row>
    <row r="342" spans="1:133" s="1" customFormat="1">
      <c r="A342" s="540"/>
      <c r="B342" s="544" t="s">
        <v>788</v>
      </c>
      <c r="C342" s="489"/>
      <c r="D342" s="489"/>
      <c r="E342" s="489"/>
      <c r="F342" s="489"/>
      <c r="G342" s="489"/>
      <c r="H342" s="489"/>
      <c r="I342" s="489"/>
      <c r="J342" s="489"/>
      <c r="K342" s="489"/>
      <c r="L342" s="489"/>
      <c r="M342" s="489"/>
      <c r="N342" s="489"/>
      <c r="O342" s="489"/>
      <c r="P342" s="489"/>
      <c r="Q342" s="489"/>
      <c r="R342" s="489"/>
      <c r="S342" s="489"/>
      <c r="T342" s="489"/>
      <c r="U342" s="489"/>
      <c r="V342" s="489"/>
      <c r="W342" s="489"/>
      <c r="X342" s="489"/>
      <c r="Y342" s="489"/>
      <c r="Z342" s="489"/>
      <c r="AA342" s="489"/>
      <c r="AB342" s="489"/>
      <c r="AC342" s="489"/>
      <c r="AD342" s="489"/>
      <c r="AE342" s="489"/>
      <c r="AF342" s="489"/>
      <c r="AG342" s="489"/>
      <c r="AH342" s="489"/>
      <c r="AI342" s="489"/>
      <c r="AJ342" s="489"/>
      <c r="AK342" s="489"/>
      <c r="AL342" s="489"/>
      <c r="AM342" s="489"/>
      <c r="AN342" s="489"/>
      <c r="AO342" s="489"/>
      <c r="AP342" s="489"/>
      <c r="AQ342" s="489"/>
      <c r="AR342" s="489"/>
      <c r="AS342" s="489"/>
      <c r="AT342" s="489"/>
      <c r="AU342" s="489"/>
      <c r="AV342" s="489"/>
      <c r="AW342" s="489"/>
      <c r="AX342" s="489"/>
      <c r="AY342" s="489"/>
      <c r="AZ342" s="489"/>
      <c r="BA342" s="489"/>
      <c r="BB342" s="489"/>
      <c r="BC342" s="489"/>
      <c r="BD342" s="489"/>
      <c r="BE342" s="489"/>
      <c r="BF342" s="489"/>
      <c r="BG342" s="547"/>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74"/>
      <c r="DO342" s="74"/>
      <c r="DP342" s="74"/>
      <c r="DQ342" s="74"/>
      <c r="DR342" s="74"/>
      <c r="DS342" s="74"/>
      <c r="DT342" s="74"/>
      <c r="DU342" s="74"/>
      <c r="DV342" s="74"/>
      <c r="DW342" s="74"/>
      <c r="DX342" s="74"/>
      <c r="DY342" s="74"/>
      <c r="DZ342" s="74"/>
      <c r="EA342" s="74"/>
      <c r="EB342" s="74"/>
      <c r="EC342" s="3"/>
    </row>
    <row r="343" spans="1:133" s="1" customFormat="1">
      <c r="A343" s="540"/>
      <c r="B343" s="537" t="s">
        <v>587</v>
      </c>
      <c r="C343" s="489"/>
      <c r="D343" s="489"/>
      <c r="E343" s="489"/>
      <c r="F343" s="489"/>
      <c r="G343" s="489"/>
      <c r="H343" s="489"/>
      <c r="I343" s="489"/>
      <c r="J343" s="489"/>
      <c r="K343" s="489"/>
      <c r="L343" s="489"/>
      <c r="M343" s="489"/>
      <c r="N343" s="489"/>
      <c r="O343" s="489"/>
      <c r="P343" s="489"/>
      <c r="Q343" s="489"/>
      <c r="R343" s="489"/>
      <c r="S343" s="489"/>
      <c r="T343" s="489"/>
      <c r="U343" s="489"/>
      <c r="V343" s="489"/>
      <c r="W343" s="489"/>
      <c r="X343" s="489"/>
      <c r="Y343" s="489"/>
      <c r="Z343" s="489"/>
      <c r="AA343" s="489"/>
      <c r="AB343" s="489"/>
      <c r="AC343" s="489"/>
      <c r="AD343" s="489"/>
      <c r="AE343" s="489"/>
      <c r="AF343" s="489"/>
      <c r="AG343" s="489"/>
      <c r="AH343" s="489"/>
      <c r="AI343" s="489"/>
      <c r="AJ343" s="489"/>
      <c r="AK343" s="489"/>
      <c r="AL343" s="489"/>
      <c r="AM343" s="489"/>
      <c r="AN343" s="489"/>
      <c r="AO343" s="489"/>
      <c r="AP343" s="489"/>
      <c r="AQ343" s="489"/>
      <c r="AR343" s="489"/>
      <c r="AS343" s="489"/>
      <c r="AT343" s="489"/>
      <c r="AU343" s="489"/>
      <c r="AV343" s="489"/>
      <c r="AW343" s="489"/>
      <c r="AX343" s="489"/>
      <c r="AY343" s="489"/>
      <c r="AZ343" s="489"/>
      <c r="BA343" s="489"/>
      <c r="BB343" s="489"/>
      <c r="BC343" s="489"/>
      <c r="BD343" s="489"/>
      <c r="BE343" s="489"/>
      <c r="BF343" s="489"/>
      <c r="BG343" s="547"/>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74"/>
      <c r="DO343" s="74"/>
      <c r="DP343" s="74"/>
      <c r="DQ343" s="74"/>
      <c r="DR343" s="74"/>
      <c r="DS343" s="74"/>
      <c r="DT343" s="74"/>
      <c r="DU343" s="74"/>
      <c r="DV343" s="74"/>
      <c r="DW343" s="74"/>
      <c r="DX343" s="74"/>
      <c r="DY343" s="74"/>
      <c r="DZ343" s="74"/>
      <c r="EA343" s="74"/>
      <c r="EB343" s="74"/>
      <c r="EC343" s="3"/>
    </row>
    <row r="344" spans="1:133" s="1" customFormat="1">
      <c r="A344" s="540"/>
      <c r="B344" s="537" t="s">
        <v>704</v>
      </c>
      <c r="C344" s="489"/>
      <c r="D344" s="489"/>
      <c r="E344" s="489"/>
      <c r="F344" s="489"/>
      <c r="G344" s="489"/>
      <c r="H344" s="489"/>
      <c r="I344" s="489"/>
      <c r="J344" s="489"/>
      <c r="K344" s="489"/>
      <c r="L344" s="489"/>
      <c r="M344" s="489"/>
      <c r="N344" s="489"/>
      <c r="O344" s="489"/>
      <c r="P344" s="489"/>
      <c r="Q344" s="489"/>
      <c r="R344" s="489"/>
      <c r="S344" s="489"/>
      <c r="T344" s="489"/>
      <c r="U344" s="489"/>
      <c r="V344" s="489"/>
      <c r="W344" s="489"/>
      <c r="X344" s="489"/>
      <c r="Y344" s="489"/>
      <c r="Z344" s="489"/>
      <c r="AA344" s="489"/>
      <c r="AB344" s="489"/>
      <c r="AC344" s="489"/>
      <c r="AD344" s="489"/>
      <c r="AE344" s="489"/>
      <c r="AF344" s="489"/>
      <c r="AG344" s="489"/>
      <c r="AH344" s="489"/>
      <c r="AI344" s="489"/>
      <c r="AJ344" s="489"/>
      <c r="AK344" s="489"/>
      <c r="AL344" s="489"/>
      <c r="AM344" s="489"/>
      <c r="AN344" s="489"/>
      <c r="AO344" s="489"/>
      <c r="AP344" s="489"/>
      <c r="AQ344" s="489"/>
      <c r="AR344" s="489"/>
      <c r="AS344" s="489"/>
      <c r="AT344" s="489"/>
      <c r="AU344" s="489"/>
      <c r="AV344" s="489"/>
      <c r="AW344" s="489"/>
      <c r="AX344" s="489"/>
      <c r="AY344" s="489"/>
      <c r="AZ344" s="489"/>
      <c r="BA344" s="489"/>
      <c r="BB344" s="489"/>
      <c r="BC344" s="489"/>
      <c r="BD344" s="489"/>
      <c r="BE344" s="489"/>
      <c r="BF344" s="489"/>
      <c r="BG344" s="547"/>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74"/>
      <c r="DO344" s="74"/>
      <c r="DP344" s="74"/>
      <c r="DQ344" s="74"/>
      <c r="DR344" s="74"/>
      <c r="DS344" s="74"/>
      <c r="DT344" s="74"/>
      <c r="DU344" s="74"/>
      <c r="DV344" s="74"/>
      <c r="DW344" s="74"/>
      <c r="DX344" s="74"/>
      <c r="DY344" s="74"/>
      <c r="DZ344" s="74"/>
      <c r="EA344" s="74"/>
      <c r="EB344" s="74"/>
      <c r="EC344" s="3"/>
    </row>
    <row r="345" spans="1:133" s="1" customFormat="1">
      <c r="A345" s="540"/>
      <c r="B345" s="544" t="s">
        <v>705</v>
      </c>
      <c r="C345" s="489"/>
      <c r="D345" s="489"/>
      <c r="E345" s="489"/>
      <c r="F345" s="489"/>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9"/>
      <c r="AK345" s="489"/>
      <c r="AL345" s="489"/>
      <c r="AM345" s="489"/>
      <c r="AN345" s="489"/>
      <c r="AO345" s="489"/>
      <c r="AP345" s="489"/>
      <c r="AQ345" s="489"/>
      <c r="AR345" s="489"/>
      <c r="AS345" s="489"/>
      <c r="AT345" s="489"/>
      <c r="AU345" s="489"/>
      <c r="AV345" s="489"/>
      <c r="AW345" s="489"/>
      <c r="AX345" s="489"/>
      <c r="AY345" s="489"/>
      <c r="AZ345" s="489"/>
      <c r="BA345" s="489"/>
      <c r="BB345" s="489"/>
      <c r="BC345" s="489"/>
      <c r="BD345" s="489"/>
      <c r="BE345" s="489"/>
      <c r="BF345" s="489"/>
      <c r="BG345" s="547"/>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74"/>
      <c r="DO345" s="74"/>
      <c r="DP345" s="74"/>
      <c r="DQ345" s="74"/>
      <c r="DR345" s="74"/>
      <c r="DS345" s="74"/>
      <c r="DT345" s="74"/>
      <c r="DU345" s="74"/>
      <c r="DV345" s="74"/>
      <c r="DW345" s="74"/>
      <c r="DX345" s="74"/>
      <c r="DY345" s="74"/>
      <c r="DZ345" s="74"/>
      <c r="EA345" s="74"/>
      <c r="EB345" s="74"/>
      <c r="EC345" s="3"/>
    </row>
    <row r="346" spans="1:133" s="1" customFormat="1">
      <c r="A346" s="540"/>
      <c r="B346" s="544" t="s">
        <v>706</v>
      </c>
      <c r="C346" s="489"/>
      <c r="D346" s="489"/>
      <c r="E346" s="489"/>
      <c r="F346" s="489"/>
      <c r="G346" s="489"/>
      <c r="H346" s="489"/>
      <c r="I346" s="489"/>
      <c r="J346" s="489"/>
      <c r="K346" s="489"/>
      <c r="L346" s="489"/>
      <c r="M346" s="489"/>
      <c r="N346" s="489"/>
      <c r="O346" s="489"/>
      <c r="P346" s="489"/>
      <c r="Q346" s="489"/>
      <c r="R346" s="489"/>
      <c r="S346" s="489"/>
      <c r="T346" s="489"/>
      <c r="U346" s="489"/>
      <c r="V346" s="489"/>
      <c r="W346" s="489"/>
      <c r="X346" s="489"/>
      <c r="Y346" s="489"/>
      <c r="Z346" s="489"/>
      <c r="AA346" s="489"/>
      <c r="AB346" s="489"/>
      <c r="AC346" s="489"/>
      <c r="AD346" s="489"/>
      <c r="AE346" s="489"/>
      <c r="AF346" s="489"/>
      <c r="AG346" s="489"/>
      <c r="AH346" s="489"/>
      <c r="AI346" s="489"/>
      <c r="AJ346" s="489"/>
      <c r="AK346" s="489"/>
      <c r="AL346" s="489"/>
      <c r="AM346" s="489"/>
      <c r="AN346" s="489"/>
      <c r="AO346" s="489"/>
      <c r="AP346" s="489"/>
      <c r="AQ346" s="489"/>
      <c r="AR346" s="489"/>
      <c r="AS346" s="489"/>
      <c r="AT346" s="489"/>
      <c r="AU346" s="489"/>
      <c r="AV346" s="489"/>
      <c r="AW346" s="489"/>
      <c r="AX346" s="489"/>
      <c r="AY346" s="489"/>
      <c r="AZ346" s="489"/>
      <c r="BA346" s="489"/>
      <c r="BB346" s="489"/>
      <c r="BC346" s="489"/>
      <c r="BD346" s="489"/>
      <c r="BE346" s="489"/>
      <c r="BF346" s="489"/>
      <c r="BG346" s="547"/>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74"/>
      <c r="DO346" s="74"/>
      <c r="DP346" s="74"/>
      <c r="DQ346" s="74"/>
      <c r="DR346" s="74"/>
      <c r="DS346" s="74"/>
      <c r="DT346" s="74"/>
      <c r="DU346" s="74"/>
      <c r="DV346" s="74"/>
      <c r="DW346" s="74"/>
      <c r="DX346" s="74"/>
      <c r="DY346" s="74"/>
      <c r="DZ346" s="74"/>
      <c r="EA346" s="74"/>
      <c r="EB346" s="74"/>
      <c r="EC346" s="3"/>
    </row>
    <row r="347" spans="1:133" s="1" customFormat="1">
      <c r="A347" s="540"/>
      <c r="B347" s="537" t="s">
        <v>588</v>
      </c>
      <c r="C347" s="489"/>
      <c r="D347" s="489"/>
      <c r="E347" s="489"/>
      <c r="F347" s="489"/>
      <c r="G347" s="489"/>
      <c r="H347" s="489"/>
      <c r="I347" s="489"/>
      <c r="J347" s="489"/>
      <c r="K347" s="489"/>
      <c r="L347" s="489"/>
      <c r="M347" s="489"/>
      <c r="N347" s="489"/>
      <c r="O347" s="489"/>
      <c r="P347" s="489"/>
      <c r="Q347" s="489"/>
      <c r="R347" s="489"/>
      <c r="S347" s="489"/>
      <c r="T347" s="489"/>
      <c r="U347" s="489"/>
      <c r="V347" s="489"/>
      <c r="W347" s="489"/>
      <c r="X347" s="489"/>
      <c r="Y347" s="489"/>
      <c r="Z347" s="489"/>
      <c r="AA347" s="489"/>
      <c r="AB347" s="489"/>
      <c r="AC347" s="489"/>
      <c r="AD347" s="489"/>
      <c r="AE347" s="489"/>
      <c r="AF347" s="489"/>
      <c r="AG347" s="489"/>
      <c r="AH347" s="489"/>
      <c r="AI347" s="489"/>
      <c r="AJ347" s="489"/>
      <c r="AK347" s="489"/>
      <c r="AL347" s="489"/>
      <c r="AM347" s="489"/>
      <c r="AN347" s="489"/>
      <c r="AO347" s="489"/>
      <c r="AP347" s="489"/>
      <c r="AQ347" s="489"/>
      <c r="AR347" s="489"/>
      <c r="AS347" s="489"/>
      <c r="AT347" s="489"/>
      <c r="AU347" s="489"/>
      <c r="AV347" s="489"/>
      <c r="AW347" s="489"/>
      <c r="AX347" s="489"/>
      <c r="AY347" s="489"/>
      <c r="AZ347" s="489"/>
      <c r="BA347" s="489"/>
      <c r="BB347" s="489"/>
      <c r="BC347" s="489"/>
      <c r="BD347" s="489"/>
      <c r="BE347" s="489"/>
      <c r="BF347" s="489"/>
      <c r="BG347" s="547"/>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74"/>
      <c r="DO347" s="74"/>
      <c r="DP347" s="74"/>
      <c r="DQ347" s="74"/>
      <c r="DR347" s="74"/>
      <c r="DS347" s="74"/>
      <c r="DT347" s="74"/>
      <c r="DU347" s="74"/>
      <c r="DV347" s="74"/>
      <c r="DW347" s="74"/>
      <c r="DX347" s="74"/>
      <c r="DY347" s="74"/>
      <c r="DZ347" s="74"/>
      <c r="EA347" s="74"/>
      <c r="EB347" s="74"/>
      <c r="EC347" s="3"/>
    </row>
    <row r="348" spans="1:133" s="1" customFormat="1">
      <c r="A348" s="540"/>
      <c r="B348" s="537" t="s">
        <v>700</v>
      </c>
      <c r="C348" s="489"/>
      <c r="D348" s="489"/>
      <c r="E348" s="489"/>
      <c r="F348" s="489"/>
      <c r="G348" s="489"/>
      <c r="H348" s="489"/>
      <c r="I348" s="489"/>
      <c r="J348" s="489"/>
      <c r="K348" s="489"/>
      <c r="L348" s="489"/>
      <c r="M348" s="489"/>
      <c r="N348" s="489"/>
      <c r="O348" s="489"/>
      <c r="P348" s="489"/>
      <c r="Q348" s="489"/>
      <c r="R348" s="489"/>
      <c r="S348" s="489"/>
      <c r="T348" s="489"/>
      <c r="U348" s="489"/>
      <c r="V348" s="489"/>
      <c r="W348" s="489"/>
      <c r="X348" s="489"/>
      <c r="Y348" s="489"/>
      <c r="Z348" s="489"/>
      <c r="AA348" s="489"/>
      <c r="AB348" s="489"/>
      <c r="AC348" s="489"/>
      <c r="AD348" s="489"/>
      <c r="AE348" s="489"/>
      <c r="AF348" s="489"/>
      <c r="AG348" s="489"/>
      <c r="AH348" s="489"/>
      <c r="AI348" s="489"/>
      <c r="AJ348" s="489"/>
      <c r="AK348" s="489"/>
      <c r="AL348" s="489"/>
      <c r="AM348" s="489"/>
      <c r="AN348" s="489"/>
      <c r="AO348" s="489"/>
      <c r="AP348" s="489"/>
      <c r="AQ348" s="489"/>
      <c r="AR348" s="489"/>
      <c r="AS348" s="489"/>
      <c r="AT348" s="489"/>
      <c r="AU348" s="489"/>
      <c r="AV348" s="489"/>
      <c r="AW348" s="489"/>
      <c r="AX348" s="489"/>
      <c r="AY348" s="489"/>
      <c r="AZ348" s="489"/>
      <c r="BA348" s="489"/>
      <c r="BB348" s="489"/>
      <c r="BC348" s="489"/>
      <c r="BD348" s="489"/>
      <c r="BE348" s="489"/>
      <c r="BF348" s="489"/>
      <c r="BG348" s="547"/>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74"/>
      <c r="DO348" s="74"/>
      <c r="DP348" s="74"/>
      <c r="DQ348" s="74"/>
      <c r="DR348" s="74"/>
      <c r="DS348" s="74"/>
      <c r="DT348" s="74"/>
      <c r="DU348" s="74"/>
      <c r="DV348" s="74"/>
      <c r="DW348" s="74"/>
      <c r="DX348" s="74"/>
      <c r="DY348" s="74"/>
      <c r="DZ348" s="74"/>
      <c r="EA348" s="74"/>
      <c r="EB348" s="74"/>
      <c r="EC348" s="3"/>
    </row>
    <row r="349" spans="1:133" s="1" customFormat="1">
      <c r="A349" s="540"/>
      <c r="B349" s="544" t="s">
        <v>701</v>
      </c>
      <c r="C349" s="489"/>
      <c r="D349" s="489"/>
      <c r="E349" s="489"/>
      <c r="F349" s="489"/>
      <c r="G349" s="489"/>
      <c r="H349" s="489"/>
      <c r="I349" s="489"/>
      <c r="J349" s="489"/>
      <c r="K349" s="489"/>
      <c r="L349" s="489"/>
      <c r="M349" s="489"/>
      <c r="N349" s="489"/>
      <c r="O349" s="489"/>
      <c r="P349" s="489"/>
      <c r="Q349" s="489"/>
      <c r="R349" s="489"/>
      <c r="S349" s="489"/>
      <c r="T349" s="489"/>
      <c r="U349" s="489"/>
      <c r="V349" s="489"/>
      <c r="W349" s="489"/>
      <c r="X349" s="489"/>
      <c r="Y349" s="489"/>
      <c r="Z349" s="489"/>
      <c r="AA349" s="489"/>
      <c r="AB349" s="489"/>
      <c r="AC349" s="489"/>
      <c r="AD349" s="489"/>
      <c r="AE349" s="489"/>
      <c r="AF349" s="489"/>
      <c r="AG349" s="489"/>
      <c r="AH349" s="489"/>
      <c r="AI349" s="489"/>
      <c r="AJ349" s="489"/>
      <c r="AK349" s="489"/>
      <c r="AL349" s="489"/>
      <c r="AM349" s="489"/>
      <c r="AN349" s="489"/>
      <c r="AO349" s="489"/>
      <c r="AP349" s="489"/>
      <c r="AQ349" s="489"/>
      <c r="AR349" s="489"/>
      <c r="AS349" s="489"/>
      <c r="AT349" s="489"/>
      <c r="AU349" s="489"/>
      <c r="AV349" s="489"/>
      <c r="AW349" s="489"/>
      <c r="AX349" s="489"/>
      <c r="AY349" s="489"/>
      <c r="AZ349" s="489"/>
      <c r="BA349" s="489"/>
      <c r="BB349" s="489"/>
      <c r="BC349" s="489"/>
      <c r="BD349" s="489"/>
      <c r="BE349" s="489"/>
      <c r="BF349" s="489"/>
      <c r="BG349" s="547"/>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74"/>
      <c r="DO349" s="74"/>
      <c r="DP349" s="74"/>
      <c r="DQ349" s="74"/>
      <c r="DR349" s="74"/>
      <c r="DS349" s="74"/>
      <c r="DT349" s="74"/>
      <c r="DU349" s="74"/>
      <c r="DV349" s="74"/>
      <c r="DW349" s="74"/>
      <c r="DX349" s="74"/>
      <c r="DY349" s="74"/>
      <c r="DZ349" s="74"/>
      <c r="EA349" s="74"/>
      <c r="EB349" s="74"/>
      <c r="EC349" s="3"/>
    </row>
    <row r="350" spans="1:133" s="1" customFormat="1">
      <c r="A350" s="540"/>
      <c r="B350" s="544" t="s">
        <v>702</v>
      </c>
      <c r="C350" s="489"/>
      <c r="D350" s="489"/>
      <c r="E350" s="489"/>
      <c r="F350" s="489"/>
      <c r="G350" s="489"/>
      <c r="H350" s="489"/>
      <c r="I350" s="489"/>
      <c r="J350" s="489"/>
      <c r="K350" s="489"/>
      <c r="L350" s="489"/>
      <c r="M350" s="489"/>
      <c r="N350" s="489"/>
      <c r="O350" s="489"/>
      <c r="P350" s="489"/>
      <c r="Q350" s="489"/>
      <c r="R350" s="489"/>
      <c r="S350" s="489"/>
      <c r="T350" s="489"/>
      <c r="U350" s="489"/>
      <c r="V350" s="489"/>
      <c r="W350" s="489"/>
      <c r="X350" s="489"/>
      <c r="Y350" s="489"/>
      <c r="Z350" s="489"/>
      <c r="AA350" s="489"/>
      <c r="AB350" s="489"/>
      <c r="AC350" s="489"/>
      <c r="AD350" s="489"/>
      <c r="AE350" s="489"/>
      <c r="AF350" s="489"/>
      <c r="AG350" s="489"/>
      <c r="AH350" s="489"/>
      <c r="AI350" s="489"/>
      <c r="AJ350" s="489"/>
      <c r="AK350" s="489"/>
      <c r="AL350" s="489"/>
      <c r="AM350" s="489"/>
      <c r="AN350" s="489"/>
      <c r="AO350" s="489"/>
      <c r="AP350" s="489"/>
      <c r="AQ350" s="489"/>
      <c r="AR350" s="489"/>
      <c r="AS350" s="489"/>
      <c r="AT350" s="489"/>
      <c r="AU350" s="489"/>
      <c r="AV350" s="489"/>
      <c r="AW350" s="489"/>
      <c r="AX350" s="489"/>
      <c r="AY350" s="489"/>
      <c r="AZ350" s="489"/>
      <c r="BA350" s="489"/>
      <c r="BB350" s="489"/>
      <c r="BC350" s="489"/>
      <c r="BD350" s="489"/>
      <c r="BE350" s="489"/>
      <c r="BF350" s="489"/>
      <c r="BG350" s="547"/>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74"/>
      <c r="DO350" s="74"/>
      <c r="DP350" s="74"/>
      <c r="DQ350" s="74"/>
      <c r="DR350" s="74"/>
      <c r="DS350" s="74"/>
      <c r="DT350" s="74"/>
      <c r="DU350" s="74"/>
      <c r="DV350" s="74"/>
      <c r="DW350" s="74"/>
      <c r="DX350" s="74"/>
      <c r="DY350" s="74"/>
      <c r="DZ350" s="74"/>
      <c r="EA350" s="74"/>
      <c r="EB350" s="74"/>
      <c r="EC350" s="3"/>
    </row>
    <row r="351" spans="1:133" s="1" customFormat="1">
      <c r="A351" s="540"/>
      <c r="B351" s="544" t="s">
        <v>703</v>
      </c>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89"/>
      <c r="Z351" s="489"/>
      <c r="AA351" s="489"/>
      <c r="AB351" s="489"/>
      <c r="AC351" s="489"/>
      <c r="AD351" s="489"/>
      <c r="AE351" s="489"/>
      <c r="AF351" s="489"/>
      <c r="AG351" s="489"/>
      <c r="AH351" s="489"/>
      <c r="AI351" s="489"/>
      <c r="AJ351" s="489"/>
      <c r="AK351" s="489"/>
      <c r="AL351" s="489"/>
      <c r="AM351" s="489"/>
      <c r="AN351" s="489"/>
      <c r="AO351" s="489"/>
      <c r="AP351" s="489"/>
      <c r="AQ351" s="489"/>
      <c r="AR351" s="489"/>
      <c r="AS351" s="489"/>
      <c r="AT351" s="489"/>
      <c r="AU351" s="489"/>
      <c r="AV351" s="489"/>
      <c r="AW351" s="489"/>
      <c r="AX351" s="489"/>
      <c r="AY351" s="489"/>
      <c r="AZ351" s="489"/>
      <c r="BA351" s="489"/>
      <c r="BB351" s="489"/>
      <c r="BC351" s="489"/>
      <c r="BD351" s="489"/>
      <c r="BE351" s="489"/>
      <c r="BF351" s="489"/>
      <c r="BG351" s="547"/>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74"/>
      <c r="DO351" s="74"/>
      <c r="DP351" s="74"/>
      <c r="DQ351" s="74"/>
      <c r="DR351" s="74"/>
      <c r="DS351" s="74"/>
      <c r="DT351" s="74"/>
      <c r="DU351" s="74"/>
      <c r="DV351" s="74"/>
      <c r="DW351" s="74"/>
      <c r="DX351" s="74"/>
      <c r="DY351" s="74"/>
      <c r="DZ351" s="74"/>
      <c r="EA351" s="74"/>
      <c r="EB351" s="74"/>
      <c r="EC351" s="3"/>
    </row>
    <row r="352" spans="1:133" s="1" customFormat="1">
      <c r="A352" s="540"/>
      <c r="B352" s="540"/>
      <c r="C352" s="489"/>
      <c r="D352" s="489"/>
      <c r="E352" s="489"/>
      <c r="F352" s="489"/>
      <c r="G352" s="489"/>
      <c r="H352" s="489"/>
      <c r="I352" s="489"/>
      <c r="J352" s="489"/>
      <c r="K352" s="489"/>
      <c r="L352" s="489"/>
      <c r="M352" s="489"/>
      <c r="N352" s="489"/>
      <c r="O352" s="489"/>
      <c r="P352" s="489"/>
      <c r="Q352" s="489"/>
      <c r="R352" s="489"/>
      <c r="S352" s="489"/>
      <c r="T352" s="489"/>
      <c r="U352" s="489"/>
      <c r="V352" s="489"/>
      <c r="W352" s="489"/>
      <c r="X352" s="489"/>
      <c r="Y352" s="489"/>
      <c r="Z352" s="489"/>
      <c r="AA352" s="489"/>
      <c r="AB352" s="489"/>
      <c r="AC352" s="489"/>
      <c r="AD352" s="489"/>
      <c r="AE352" s="489"/>
      <c r="AF352" s="489"/>
      <c r="AG352" s="489"/>
      <c r="AH352" s="489"/>
      <c r="AI352" s="489"/>
      <c r="AJ352" s="489"/>
      <c r="AK352" s="489"/>
      <c r="AL352" s="489"/>
      <c r="AM352" s="489"/>
      <c r="AN352" s="489"/>
      <c r="AO352" s="489"/>
      <c r="AP352" s="489"/>
      <c r="AQ352" s="489"/>
      <c r="AR352" s="489"/>
      <c r="AS352" s="489"/>
      <c r="AT352" s="489"/>
      <c r="AU352" s="489"/>
      <c r="AV352" s="489"/>
      <c r="AW352" s="489"/>
      <c r="AX352" s="489"/>
      <c r="AY352" s="489"/>
      <c r="AZ352" s="489"/>
      <c r="BA352" s="489"/>
      <c r="BB352" s="489"/>
      <c r="BC352" s="489"/>
      <c r="BD352" s="489"/>
      <c r="BE352" s="489"/>
      <c r="BF352" s="489"/>
      <c r="BG352" s="547"/>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74"/>
      <c r="DO352" s="74"/>
      <c r="DP352" s="74"/>
      <c r="DQ352" s="74"/>
      <c r="DR352" s="74"/>
      <c r="DS352" s="74"/>
      <c r="DT352" s="74"/>
      <c r="DU352" s="74"/>
      <c r="DV352" s="74"/>
      <c r="DW352" s="74"/>
      <c r="DX352" s="74"/>
      <c r="DY352" s="74"/>
      <c r="DZ352" s="74"/>
      <c r="EA352" s="74"/>
      <c r="EB352" s="74"/>
      <c r="EC352" s="3"/>
    </row>
    <row r="353" spans="1:133" s="1" customFormat="1">
      <c r="A353" s="540"/>
      <c r="B353" s="548" t="s">
        <v>589</v>
      </c>
      <c r="C353" s="489"/>
      <c r="D353" s="489"/>
      <c r="E353" s="489"/>
      <c r="F353" s="489"/>
      <c r="G353" s="489"/>
      <c r="H353" s="489"/>
      <c r="I353" s="489"/>
      <c r="J353" s="489"/>
      <c r="K353" s="489"/>
      <c r="L353" s="489"/>
      <c r="M353" s="489"/>
      <c r="N353" s="489"/>
      <c r="O353" s="489"/>
      <c r="P353" s="489"/>
      <c r="Q353" s="489"/>
      <c r="R353" s="489"/>
      <c r="S353" s="489"/>
      <c r="T353" s="489"/>
      <c r="U353" s="489"/>
      <c r="V353" s="489"/>
      <c r="W353" s="489"/>
      <c r="X353" s="489"/>
      <c r="Y353" s="489"/>
      <c r="Z353" s="489"/>
      <c r="AA353" s="489"/>
      <c r="AB353" s="489"/>
      <c r="AC353" s="489"/>
      <c r="AD353" s="489"/>
      <c r="AE353" s="489"/>
      <c r="AF353" s="489"/>
      <c r="AG353" s="489"/>
      <c r="AH353" s="489"/>
      <c r="AI353" s="489"/>
      <c r="AJ353" s="489"/>
      <c r="AK353" s="489"/>
      <c r="AL353" s="489"/>
      <c r="AM353" s="489"/>
      <c r="AN353" s="489"/>
      <c r="AO353" s="489"/>
      <c r="AP353" s="489"/>
      <c r="AQ353" s="489"/>
      <c r="AR353" s="489"/>
      <c r="AS353" s="489"/>
      <c r="AT353" s="489"/>
      <c r="AU353" s="489"/>
      <c r="AV353" s="489"/>
      <c r="AW353" s="489"/>
      <c r="AX353" s="489"/>
      <c r="AY353" s="489"/>
      <c r="AZ353" s="489"/>
      <c r="BA353" s="489"/>
      <c r="BB353" s="489"/>
      <c r="BC353" s="489"/>
      <c r="BD353" s="489"/>
      <c r="BE353" s="489"/>
      <c r="BF353" s="489"/>
      <c r="BG353" s="547"/>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74"/>
      <c r="DO353" s="74"/>
      <c r="DP353" s="74"/>
      <c r="DQ353" s="74"/>
      <c r="DR353" s="74"/>
      <c r="DS353" s="74"/>
      <c r="DT353" s="74"/>
      <c r="DU353" s="74"/>
      <c r="DV353" s="74"/>
      <c r="DW353" s="74"/>
      <c r="DX353" s="74"/>
      <c r="DY353" s="74"/>
      <c r="DZ353" s="74"/>
      <c r="EA353" s="74"/>
      <c r="EB353" s="74"/>
      <c r="EC353" s="3"/>
    </row>
    <row r="354" spans="1:133" s="1" customFormat="1">
      <c r="A354" s="540"/>
      <c r="B354" s="537" t="s">
        <v>590</v>
      </c>
      <c r="C354" s="489"/>
      <c r="D354" s="489"/>
      <c r="E354" s="489"/>
      <c r="F354" s="489"/>
      <c r="G354" s="489"/>
      <c r="H354" s="489"/>
      <c r="I354" s="489"/>
      <c r="J354" s="489"/>
      <c r="K354" s="489"/>
      <c r="L354" s="489"/>
      <c r="M354" s="489"/>
      <c r="N354" s="489"/>
      <c r="O354" s="489"/>
      <c r="P354" s="489"/>
      <c r="Q354" s="489"/>
      <c r="R354" s="489"/>
      <c r="S354" s="489"/>
      <c r="T354" s="489"/>
      <c r="U354" s="489"/>
      <c r="V354" s="489"/>
      <c r="W354" s="489"/>
      <c r="X354" s="489"/>
      <c r="Y354" s="489"/>
      <c r="Z354" s="489"/>
      <c r="AA354" s="489"/>
      <c r="AB354" s="489"/>
      <c r="AC354" s="489"/>
      <c r="AD354" s="489"/>
      <c r="AE354" s="489"/>
      <c r="AF354" s="489"/>
      <c r="AG354" s="489"/>
      <c r="AH354" s="489"/>
      <c r="AI354" s="489"/>
      <c r="AJ354" s="489"/>
      <c r="AK354" s="489"/>
      <c r="AL354" s="489"/>
      <c r="AM354" s="489"/>
      <c r="AN354" s="489"/>
      <c r="AO354" s="489"/>
      <c r="AP354" s="489"/>
      <c r="AQ354" s="489"/>
      <c r="AR354" s="489"/>
      <c r="AS354" s="489"/>
      <c r="AT354" s="489"/>
      <c r="AU354" s="489"/>
      <c r="AV354" s="489"/>
      <c r="AW354" s="489"/>
      <c r="AX354" s="489"/>
      <c r="AY354" s="489"/>
      <c r="AZ354" s="489"/>
      <c r="BA354" s="489"/>
      <c r="BB354" s="489"/>
      <c r="BC354" s="489"/>
      <c r="BD354" s="489"/>
      <c r="BE354" s="489"/>
      <c r="BF354" s="489"/>
      <c r="BG354" s="547"/>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74"/>
      <c r="DO354" s="74"/>
      <c r="DP354" s="74"/>
      <c r="DQ354" s="74"/>
      <c r="DR354" s="74"/>
      <c r="DS354" s="74"/>
      <c r="DT354" s="74"/>
      <c r="DU354" s="74"/>
      <c r="DV354" s="74"/>
      <c r="DW354" s="74"/>
      <c r="DX354" s="74"/>
      <c r="DY354" s="74"/>
      <c r="DZ354" s="74"/>
      <c r="EA354" s="74"/>
      <c r="EB354" s="74"/>
      <c r="EC354" s="3"/>
    </row>
    <row r="355" spans="1:133" s="1" customFormat="1">
      <c r="A355" s="540"/>
      <c r="B355" s="540"/>
      <c r="C355" s="489"/>
      <c r="D355" s="489"/>
      <c r="E355" s="489"/>
      <c r="F355" s="489"/>
      <c r="G355" s="489"/>
      <c r="H355" s="489"/>
      <c r="I355" s="489"/>
      <c r="J355" s="489"/>
      <c r="K355" s="489"/>
      <c r="L355" s="489"/>
      <c r="M355" s="489"/>
      <c r="N355" s="489"/>
      <c r="O355" s="489"/>
      <c r="P355" s="489"/>
      <c r="Q355" s="489"/>
      <c r="R355" s="489"/>
      <c r="S355" s="489"/>
      <c r="T355" s="489"/>
      <c r="U355" s="489"/>
      <c r="V355" s="489"/>
      <c r="W355" s="489"/>
      <c r="X355" s="489"/>
      <c r="Y355" s="489"/>
      <c r="Z355" s="489"/>
      <c r="AA355" s="489"/>
      <c r="AB355" s="489"/>
      <c r="AC355" s="489"/>
      <c r="AD355" s="489"/>
      <c r="AE355" s="489"/>
      <c r="AF355" s="489"/>
      <c r="AG355" s="489"/>
      <c r="AH355" s="489"/>
      <c r="AI355" s="489"/>
      <c r="AJ355" s="489"/>
      <c r="AK355" s="489"/>
      <c r="AL355" s="489"/>
      <c r="AM355" s="489"/>
      <c r="AN355" s="489"/>
      <c r="AO355" s="489"/>
      <c r="AP355" s="489"/>
      <c r="AQ355" s="489"/>
      <c r="AR355" s="489"/>
      <c r="AS355" s="489"/>
      <c r="AT355" s="489"/>
      <c r="AU355" s="489"/>
      <c r="AV355" s="489"/>
      <c r="AW355" s="489"/>
      <c r="AX355" s="489"/>
      <c r="AY355" s="489"/>
      <c r="AZ355" s="489"/>
      <c r="BA355" s="489"/>
      <c r="BB355" s="489"/>
      <c r="BC355" s="489"/>
      <c r="BD355" s="489"/>
      <c r="BE355" s="489"/>
      <c r="BF355" s="489"/>
      <c r="BG355" s="547"/>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74"/>
      <c r="DO355" s="74"/>
      <c r="DP355" s="74"/>
      <c r="DQ355" s="74"/>
      <c r="DR355" s="74"/>
      <c r="DS355" s="74"/>
      <c r="DT355" s="74"/>
      <c r="DU355" s="74"/>
      <c r="DV355" s="74"/>
      <c r="DW355" s="74"/>
      <c r="DX355" s="74"/>
      <c r="DY355" s="74"/>
      <c r="DZ355" s="74"/>
      <c r="EA355" s="74"/>
      <c r="EB355" s="74"/>
      <c r="EC355" s="3"/>
    </row>
    <row r="356" spans="1:133" s="1" customFormat="1">
      <c r="A356" s="540"/>
      <c r="B356" s="537" t="s">
        <v>591</v>
      </c>
      <c r="C356" s="489"/>
      <c r="D356" s="489"/>
      <c r="E356" s="489"/>
      <c r="F356" s="489"/>
      <c r="G356" s="489"/>
      <c r="H356" s="489"/>
      <c r="I356" s="489"/>
      <c r="J356" s="489"/>
      <c r="K356" s="489"/>
      <c r="L356" s="489"/>
      <c r="M356" s="489"/>
      <c r="N356" s="489"/>
      <c r="O356" s="489"/>
      <c r="P356" s="489"/>
      <c r="Q356" s="489"/>
      <c r="R356" s="489"/>
      <c r="S356" s="489"/>
      <c r="T356" s="489"/>
      <c r="U356" s="489"/>
      <c r="V356" s="489"/>
      <c r="W356" s="489"/>
      <c r="X356" s="489"/>
      <c r="Y356" s="489"/>
      <c r="Z356" s="489"/>
      <c r="AA356" s="489"/>
      <c r="AB356" s="489"/>
      <c r="AC356" s="489"/>
      <c r="AD356" s="489"/>
      <c r="AE356" s="489"/>
      <c r="AF356" s="489"/>
      <c r="AG356" s="489"/>
      <c r="AH356" s="489"/>
      <c r="AI356" s="489"/>
      <c r="AJ356" s="489"/>
      <c r="AK356" s="489"/>
      <c r="AL356" s="489"/>
      <c r="AM356" s="489"/>
      <c r="AN356" s="489"/>
      <c r="AO356" s="489"/>
      <c r="AP356" s="489"/>
      <c r="AQ356" s="489"/>
      <c r="AR356" s="489"/>
      <c r="AS356" s="489"/>
      <c r="AT356" s="489"/>
      <c r="AU356" s="489"/>
      <c r="AV356" s="489"/>
      <c r="AW356" s="489"/>
      <c r="AX356" s="489"/>
      <c r="AY356" s="489"/>
      <c r="AZ356" s="489"/>
      <c r="BA356" s="489"/>
      <c r="BB356" s="489"/>
      <c r="BC356" s="489"/>
      <c r="BD356" s="489"/>
      <c r="BE356" s="489"/>
      <c r="BF356" s="489"/>
      <c r="BG356" s="547"/>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74"/>
      <c r="DO356" s="74"/>
      <c r="DP356" s="74"/>
      <c r="DQ356" s="74"/>
      <c r="DR356" s="74"/>
      <c r="DS356" s="74"/>
      <c r="DT356" s="74"/>
      <c r="DU356" s="74"/>
      <c r="DV356" s="74"/>
      <c r="DW356" s="74"/>
      <c r="DX356" s="74"/>
      <c r="DY356" s="74"/>
      <c r="DZ356" s="74"/>
      <c r="EA356" s="74"/>
      <c r="EB356" s="74"/>
      <c r="EC356" s="3"/>
    </row>
    <row r="357" spans="1:133" s="1" customFormat="1">
      <c r="A357" s="540"/>
      <c r="B357" s="538" t="s">
        <v>684</v>
      </c>
      <c r="C357" s="489"/>
      <c r="D357" s="489"/>
      <c r="E357" s="489"/>
      <c r="F357" s="489"/>
      <c r="G357" s="489"/>
      <c r="H357" s="489"/>
      <c r="I357" s="489"/>
      <c r="J357" s="489"/>
      <c r="K357" s="489"/>
      <c r="L357" s="489"/>
      <c r="M357" s="489"/>
      <c r="N357" s="489"/>
      <c r="O357" s="489"/>
      <c r="P357" s="489"/>
      <c r="Q357" s="489"/>
      <c r="R357" s="489"/>
      <c r="S357" s="489"/>
      <c r="T357" s="489"/>
      <c r="U357" s="489"/>
      <c r="V357" s="489"/>
      <c r="W357" s="489"/>
      <c r="X357" s="489"/>
      <c r="Y357" s="489"/>
      <c r="Z357" s="489"/>
      <c r="AA357" s="489"/>
      <c r="AB357" s="489"/>
      <c r="AC357" s="489"/>
      <c r="AD357" s="489"/>
      <c r="AE357" s="489"/>
      <c r="AF357" s="489"/>
      <c r="AG357" s="489"/>
      <c r="AH357" s="489"/>
      <c r="AI357" s="489"/>
      <c r="AJ357" s="489"/>
      <c r="AK357" s="489"/>
      <c r="AL357" s="489"/>
      <c r="AM357" s="489"/>
      <c r="AN357" s="489"/>
      <c r="AO357" s="489"/>
      <c r="AP357" s="489"/>
      <c r="AQ357" s="489"/>
      <c r="AR357" s="489"/>
      <c r="AS357" s="489"/>
      <c r="AT357" s="489"/>
      <c r="AU357" s="489"/>
      <c r="AV357" s="489"/>
      <c r="AW357" s="489"/>
      <c r="AX357" s="489"/>
      <c r="AY357" s="489"/>
      <c r="AZ357" s="489"/>
      <c r="BA357" s="489"/>
      <c r="BB357" s="489"/>
      <c r="BC357" s="489"/>
      <c r="BD357" s="489"/>
      <c r="BE357" s="489"/>
      <c r="BF357" s="489"/>
      <c r="BG357" s="547"/>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74"/>
      <c r="DO357" s="74"/>
      <c r="DP357" s="74"/>
      <c r="DQ357" s="74"/>
      <c r="DR357" s="74"/>
      <c r="DS357" s="74"/>
      <c r="DT357" s="74"/>
      <c r="DU357" s="74"/>
      <c r="DV357" s="74"/>
      <c r="DW357" s="74"/>
      <c r="DX357" s="74"/>
      <c r="DY357" s="74"/>
      <c r="DZ357" s="74"/>
      <c r="EA357" s="74"/>
      <c r="EB357" s="74"/>
      <c r="EC357" s="3"/>
    </row>
    <row r="358" spans="1:133" s="1" customFormat="1">
      <c r="A358" s="540"/>
      <c r="B358" s="544" t="s">
        <v>685</v>
      </c>
      <c r="C358" s="489"/>
      <c r="D358" s="489"/>
      <c r="E358" s="489"/>
      <c r="F358" s="489"/>
      <c r="G358" s="489"/>
      <c r="H358" s="489"/>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c r="AE358" s="489"/>
      <c r="AF358" s="489"/>
      <c r="AG358" s="489"/>
      <c r="AH358" s="489"/>
      <c r="AI358" s="489"/>
      <c r="AJ358" s="489"/>
      <c r="AK358" s="489"/>
      <c r="AL358" s="489"/>
      <c r="AM358" s="489"/>
      <c r="AN358" s="489"/>
      <c r="AO358" s="489"/>
      <c r="AP358" s="489"/>
      <c r="AQ358" s="489"/>
      <c r="AR358" s="489"/>
      <c r="AS358" s="489"/>
      <c r="AT358" s="489"/>
      <c r="AU358" s="489"/>
      <c r="AV358" s="489"/>
      <c r="AW358" s="489"/>
      <c r="AX358" s="489"/>
      <c r="AY358" s="489"/>
      <c r="AZ358" s="489"/>
      <c r="BA358" s="489"/>
      <c r="BB358" s="489"/>
      <c r="BC358" s="489"/>
      <c r="BD358" s="489"/>
      <c r="BE358" s="489"/>
      <c r="BF358" s="489"/>
      <c r="BG358" s="547"/>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74"/>
      <c r="DO358" s="74"/>
      <c r="DP358" s="74"/>
      <c r="DQ358" s="74"/>
      <c r="DR358" s="74"/>
      <c r="DS358" s="74"/>
      <c r="DT358" s="74"/>
      <c r="DU358" s="74"/>
      <c r="DV358" s="74"/>
      <c r="DW358" s="74"/>
      <c r="DX358" s="74"/>
      <c r="DY358" s="74"/>
      <c r="DZ358" s="74"/>
      <c r="EA358" s="74"/>
      <c r="EB358" s="74"/>
      <c r="EC358" s="3"/>
    </row>
    <row r="359" spans="1:133" s="1" customFormat="1">
      <c r="A359" s="540"/>
      <c r="B359" s="544" t="s">
        <v>686</v>
      </c>
      <c r="C359" s="489"/>
      <c r="D359" s="489"/>
      <c r="E359" s="489"/>
      <c r="F359" s="489"/>
      <c r="G359" s="489"/>
      <c r="H359" s="489"/>
      <c r="I359" s="489"/>
      <c r="J359" s="489"/>
      <c r="K359" s="489"/>
      <c r="L359" s="489"/>
      <c r="M359" s="489"/>
      <c r="N359" s="489"/>
      <c r="O359" s="489"/>
      <c r="P359" s="489"/>
      <c r="Q359" s="489"/>
      <c r="R359" s="489"/>
      <c r="S359" s="489"/>
      <c r="T359" s="489"/>
      <c r="U359" s="489"/>
      <c r="V359" s="489"/>
      <c r="W359" s="489"/>
      <c r="X359" s="489"/>
      <c r="Y359" s="489"/>
      <c r="Z359" s="489"/>
      <c r="AA359" s="489"/>
      <c r="AB359" s="489"/>
      <c r="AC359" s="489"/>
      <c r="AD359" s="489"/>
      <c r="AE359" s="489"/>
      <c r="AF359" s="489"/>
      <c r="AG359" s="489"/>
      <c r="AH359" s="489"/>
      <c r="AI359" s="489"/>
      <c r="AJ359" s="489"/>
      <c r="AK359" s="489"/>
      <c r="AL359" s="489"/>
      <c r="AM359" s="489"/>
      <c r="AN359" s="489"/>
      <c r="AO359" s="489"/>
      <c r="AP359" s="489"/>
      <c r="AQ359" s="489"/>
      <c r="AR359" s="489"/>
      <c r="AS359" s="489"/>
      <c r="AT359" s="489"/>
      <c r="AU359" s="489"/>
      <c r="AV359" s="489"/>
      <c r="AW359" s="489"/>
      <c r="AX359" s="489"/>
      <c r="AY359" s="489"/>
      <c r="AZ359" s="489"/>
      <c r="BA359" s="489"/>
      <c r="BB359" s="489"/>
      <c r="BC359" s="489"/>
      <c r="BD359" s="489"/>
      <c r="BE359" s="489"/>
      <c r="BF359" s="489"/>
      <c r="BG359" s="547"/>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74"/>
      <c r="DO359" s="74"/>
      <c r="DP359" s="74"/>
      <c r="DQ359" s="74"/>
      <c r="DR359" s="74"/>
      <c r="DS359" s="74"/>
      <c r="DT359" s="74"/>
      <c r="DU359" s="74"/>
      <c r="DV359" s="74"/>
      <c r="DW359" s="74"/>
      <c r="DX359" s="74"/>
      <c r="DY359" s="74"/>
      <c r="DZ359" s="74"/>
      <c r="EA359" s="74"/>
      <c r="EB359" s="74"/>
      <c r="EC359" s="3"/>
    </row>
    <row r="360" spans="1:133" s="1" customFormat="1">
      <c r="A360" s="540"/>
      <c r="B360" s="544" t="s">
        <v>687</v>
      </c>
      <c r="C360" s="489"/>
      <c r="D360" s="489"/>
      <c r="E360" s="489"/>
      <c r="F360" s="489"/>
      <c r="G360" s="489"/>
      <c r="H360" s="489"/>
      <c r="I360" s="489"/>
      <c r="J360" s="489"/>
      <c r="K360" s="489"/>
      <c r="L360" s="489"/>
      <c r="M360" s="489"/>
      <c r="N360" s="489"/>
      <c r="O360" s="489"/>
      <c r="P360" s="489"/>
      <c r="Q360" s="489"/>
      <c r="R360" s="489"/>
      <c r="S360" s="489"/>
      <c r="T360" s="489"/>
      <c r="U360" s="489"/>
      <c r="V360" s="489"/>
      <c r="W360" s="489"/>
      <c r="X360" s="489"/>
      <c r="Y360" s="489"/>
      <c r="Z360" s="489"/>
      <c r="AA360" s="489"/>
      <c r="AB360" s="489"/>
      <c r="AC360" s="489"/>
      <c r="AD360" s="489"/>
      <c r="AE360" s="489"/>
      <c r="AF360" s="489"/>
      <c r="AG360" s="489"/>
      <c r="AH360" s="489"/>
      <c r="AI360" s="489"/>
      <c r="AJ360" s="489"/>
      <c r="AK360" s="489"/>
      <c r="AL360" s="489"/>
      <c r="AM360" s="489"/>
      <c r="AN360" s="489"/>
      <c r="AO360" s="489"/>
      <c r="AP360" s="489"/>
      <c r="AQ360" s="489"/>
      <c r="AR360" s="489"/>
      <c r="AS360" s="489"/>
      <c r="AT360" s="489"/>
      <c r="AU360" s="489"/>
      <c r="AV360" s="489"/>
      <c r="AW360" s="489"/>
      <c r="AX360" s="489"/>
      <c r="AY360" s="489"/>
      <c r="AZ360" s="489"/>
      <c r="BA360" s="489"/>
      <c r="BB360" s="489"/>
      <c r="BC360" s="489"/>
      <c r="BD360" s="489"/>
      <c r="BE360" s="489"/>
      <c r="BF360" s="489"/>
      <c r="BG360" s="547"/>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74"/>
      <c r="DO360" s="74"/>
      <c r="DP360" s="74"/>
      <c r="DQ360" s="74"/>
      <c r="DR360" s="74"/>
      <c r="DS360" s="74"/>
      <c r="DT360" s="74"/>
      <c r="DU360" s="74"/>
      <c r="DV360" s="74"/>
      <c r="DW360" s="74"/>
      <c r="DX360" s="74"/>
      <c r="DY360" s="74"/>
      <c r="DZ360" s="74"/>
      <c r="EA360" s="74"/>
      <c r="EB360" s="74"/>
      <c r="EC360" s="3"/>
    </row>
    <row r="361" spans="1:133" s="1" customFormat="1">
      <c r="A361" s="540"/>
      <c r="B361" s="537" t="s">
        <v>592</v>
      </c>
      <c r="C361" s="489"/>
      <c r="D361" s="489"/>
      <c r="E361" s="489"/>
      <c r="F361" s="489"/>
      <c r="G361" s="489"/>
      <c r="H361" s="489"/>
      <c r="I361" s="489"/>
      <c r="J361" s="489"/>
      <c r="K361" s="489"/>
      <c r="L361" s="489"/>
      <c r="M361" s="489"/>
      <c r="N361" s="489"/>
      <c r="O361" s="489"/>
      <c r="P361" s="489"/>
      <c r="Q361" s="489"/>
      <c r="R361" s="489"/>
      <c r="S361" s="489"/>
      <c r="T361" s="489"/>
      <c r="U361" s="489"/>
      <c r="V361" s="489"/>
      <c r="W361" s="489"/>
      <c r="X361" s="489"/>
      <c r="Y361" s="489"/>
      <c r="Z361" s="489"/>
      <c r="AA361" s="489"/>
      <c r="AB361" s="489"/>
      <c r="AC361" s="489"/>
      <c r="AD361" s="489"/>
      <c r="AE361" s="489"/>
      <c r="AF361" s="489"/>
      <c r="AG361" s="489"/>
      <c r="AH361" s="489"/>
      <c r="AI361" s="489"/>
      <c r="AJ361" s="489"/>
      <c r="AK361" s="489"/>
      <c r="AL361" s="489"/>
      <c r="AM361" s="489"/>
      <c r="AN361" s="489"/>
      <c r="AO361" s="489"/>
      <c r="AP361" s="489"/>
      <c r="AQ361" s="489"/>
      <c r="AR361" s="489"/>
      <c r="AS361" s="489"/>
      <c r="AT361" s="489"/>
      <c r="AU361" s="489"/>
      <c r="AV361" s="489"/>
      <c r="AW361" s="489"/>
      <c r="AX361" s="489"/>
      <c r="AY361" s="489"/>
      <c r="AZ361" s="489"/>
      <c r="BA361" s="489"/>
      <c r="BB361" s="489"/>
      <c r="BC361" s="489"/>
      <c r="BD361" s="489"/>
      <c r="BE361" s="489"/>
      <c r="BF361" s="489"/>
      <c r="BG361" s="547"/>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74"/>
      <c r="DO361" s="74"/>
      <c r="DP361" s="74"/>
      <c r="DQ361" s="74"/>
      <c r="DR361" s="74"/>
      <c r="DS361" s="74"/>
      <c r="DT361" s="74"/>
      <c r="DU361" s="74"/>
      <c r="DV361" s="74"/>
      <c r="DW361" s="74"/>
      <c r="DX361" s="74"/>
      <c r="DY361" s="74"/>
      <c r="DZ361" s="74"/>
      <c r="EA361" s="74"/>
      <c r="EB361" s="74"/>
      <c r="EC361" s="3"/>
    </row>
    <row r="362" spans="1:133" s="1" customFormat="1">
      <c r="A362" s="540"/>
      <c r="B362" s="537" t="s">
        <v>688</v>
      </c>
      <c r="C362" s="489"/>
      <c r="D362" s="489"/>
      <c r="E362" s="489"/>
      <c r="F362" s="489"/>
      <c r="G362" s="489"/>
      <c r="H362" s="489"/>
      <c r="I362" s="489"/>
      <c r="J362" s="489"/>
      <c r="K362" s="489"/>
      <c r="L362" s="489"/>
      <c r="M362" s="489"/>
      <c r="N362" s="489"/>
      <c r="O362" s="489"/>
      <c r="P362" s="489"/>
      <c r="Q362" s="489"/>
      <c r="R362" s="489"/>
      <c r="S362" s="489"/>
      <c r="T362" s="489"/>
      <c r="U362" s="489"/>
      <c r="V362" s="489"/>
      <c r="W362" s="489"/>
      <c r="X362" s="489"/>
      <c r="Y362" s="489"/>
      <c r="Z362" s="489"/>
      <c r="AA362" s="489"/>
      <c r="AB362" s="489"/>
      <c r="AC362" s="489"/>
      <c r="AD362" s="489"/>
      <c r="AE362" s="489"/>
      <c r="AF362" s="489"/>
      <c r="AG362" s="489"/>
      <c r="AH362" s="489"/>
      <c r="AI362" s="489"/>
      <c r="AJ362" s="489"/>
      <c r="AK362" s="489"/>
      <c r="AL362" s="489"/>
      <c r="AM362" s="489"/>
      <c r="AN362" s="489"/>
      <c r="AO362" s="489"/>
      <c r="AP362" s="489"/>
      <c r="AQ362" s="489"/>
      <c r="AR362" s="489"/>
      <c r="AS362" s="489"/>
      <c r="AT362" s="489"/>
      <c r="AU362" s="489"/>
      <c r="AV362" s="489"/>
      <c r="AW362" s="489"/>
      <c r="AX362" s="489"/>
      <c r="AY362" s="489"/>
      <c r="AZ362" s="489"/>
      <c r="BA362" s="489"/>
      <c r="BB362" s="489"/>
      <c r="BC362" s="489"/>
      <c r="BD362" s="489"/>
      <c r="BE362" s="489"/>
      <c r="BF362" s="489"/>
      <c r="BG362" s="547"/>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74"/>
      <c r="DO362" s="74"/>
      <c r="DP362" s="74"/>
      <c r="DQ362" s="74"/>
      <c r="DR362" s="74"/>
      <c r="DS362" s="74"/>
      <c r="DT362" s="74"/>
      <c r="DU362" s="74"/>
      <c r="DV362" s="74"/>
      <c r="DW362" s="74"/>
      <c r="DX362" s="74"/>
      <c r="DY362" s="74"/>
      <c r="DZ362" s="74"/>
      <c r="EA362" s="74"/>
      <c r="EB362" s="74"/>
      <c r="EC362" s="3"/>
    </row>
    <row r="363" spans="1:133" s="1" customFormat="1">
      <c r="A363" s="540"/>
      <c r="B363" s="544" t="s">
        <v>689</v>
      </c>
      <c r="C363" s="489"/>
      <c r="D363" s="489"/>
      <c r="E363" s="489"/>
      <c r="F363" s="489"/>
      <c r="G363" s="489"/>
      <c r="H363" s="489"/>
      <c r="I363" s="489"/>
      <c r="J363" s="489"/>
      <c r="K363" s="489"/>
      <c r="L363" s="489"/>
      <c r="M363" s="489"/>
      <c r="N363" s="489"/>
      <c r="O363" s="489"/>
      <c r="P363" s="489"/>
      <c r="Q363" s="489"/>
      <c r="R363" s="489"/>
      <c r="S363" s="489"/>
      <c r="T363" s="489"/>
      <c r="U363" s="489"/>
      <c r="V363" s="489"/>
      <c r="W363" s="489"/>
      <c r="X363" s="489"/>
      <c r="Y363" s="489"/>
      <c r="Z363" s="489"/>
      <c r="AA363" s="489"/>
      <c r="AB363" s="489"/>
      <c r="AC363" s="489"/>
      <c r="AD363" s="489"/>
      <c r="AE363" s="489"/>
      <c r="AF363" s="489"/>
      <c r="AG363" s="489"/>
      <c r="AH363" s="489"/>
      <c r="AI363" s="489"/>
      <c r="AJ363" s="489"/>
      <c r="AK363" s="489"/>
      <c r="AL363" s="489"/>
      <c r="AM363" s="489"/>
      <c r="AN363" s="489"/>
      <c r="AO363" s="489"/>
      <c r="AP363" s="489"/>
      <c r="AQ363" s="489"/>
      <c r="AR363" s="489"/>
      <c r="AS363" s="489"/>
      <c r="AT363" s="489"/>
      <c r="AU363" s="489"/>
      <c r="AV363" s="489"/>
      <c r="AW363" s="489"/>
      <c r="AX363" s="489"/>
      <c r="AY363" s="489"/>
      <c r="AZ363" s="489"/>
      <c r="BA363" s="489"/>
      <c r="BB363" s="489"/>
      <c r="BC363" s="489"/>
      <c r="BD363" s="489"/>
      <c r="BE363" s="489"/>
      <c r="BF363" s="489"/>
      <c r="BG363" s="547"/>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74"/>
      <c r="DO363" s="74"/>
      <c r="DP363" s="74"/>
      <c r="DQ363" s="74"/>
      <c r="DR363" s="74"/>
      <c r="DS363" s="74"/>
      <c r="DT363" s="74"/>
      <c r="DU363" s="74"/>
      <c r="DV363" s="74"/>
      <c r="DW363" s="74"/>
      <c r="DX363" s="74"/>
      <c r="DY363" s="74"/>
      <c r="DZ363" s="74"/>
      <c r="EA363" s="74"/>
      <c r="EB363" s="74"/>
      <c r="EC363" s="3"/>
    </row>
    <row r="364" spans="1:133" s="1" customFormat="1">
      <c r="A364" s="540"/>
      <c r="B364" s="544" t="s">
        <v>690</v>
      </c>
      <c r="C364" s="489"/>
      <c r="D364" s="489"/>
      <c r="E364" s="489"/>
      <c r="F364" s="489"/>
      <c r="G364" s="489"/>
      <c r="H364" s="489"/>
      <c r="I364" s="489"/>
      <c r="J364" s="489"/>
      <c r="K364" s="489"/>
      <c r="L364" s="489"/>
      <c r="M364" s="489"/>
      <c r="N364" s="489"/>
      <c r="O364" s="489"/>
      <c r="P364" s="489"/>
      <c r="Q364" s="489"/>
      <c r="R364" s="489"/>
      <c r="S364" s="489"/>
      <c r="T364" s="489"/>
      <c r="U364" s="489"/>
      <c r="V364" s="489"/>
      <c r="W364" s="489"/>
      <c r="X364" s="489"/>
      <c r="Y364" s="489"/>
      <c r="Z364" s="489"/>
      <c r="AA364" s="489"/>
      <c r="AB364" s="489"/>
      <c r="AC364" s="489"/>
      <c r="AD364" s="489"/>
      <c r="AE364" s="489"/>
      <c r="AF364" s="489"/>
      <c r="AG364" s="489"/>
      <c r="AH364" s="489"/>
      <c r="AI364" s="489"/>
      <c r="AJ364" s="489"/>
      <c r="AK364" s="489"/>
      <c r="AL364" s="489"/>
      <c r="AM364" s="489"/>
      <c r="AN364" s="489"/>
      <c r="AO364" s="489"/>
      <c r="AP364" s="489"/>
      <c r="AQ364" s="489"/>
      <c r="AR364" s="489"/>
      <c r="AS364" s="489"/>
      <c r="AT364" s="489"/>
      <c r="AU364" s="489"/>
      <c r="AV364" s="489"/>
      <c r="AW364" s="489"/>
      <c r="AX364" s="489"/>
      <c r="AY364" s="489"/>
      <c r="AZ364" s="489"/>
      <c r="BA364" s="489"/>
      <c r="BB364" s="489"/>
      <c r="BC364" s="489"/>
      <c r="BD364" s="489"/>
      <c r="BE364" s="489"/>
      <c r="BF364" s="489"/>
      <c r="BG364" s="547"/>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74"/>
      <c r="DO364" s="74"/>
      <c r="DP364" s="74"/>
      <c r="DQ364" s="74"/>
      <c r="DR364" s="74"/>
      <c r="DS364" s="74"/>
      <c r="DT364" s="74"/>
      <c r="DU364" s="74"/>
      <c r="DV364" s="74"/>
      <c r="DW364" s="74"/>
      <c r="DX364" s="74"/>
      <c r="DY364" s="74"/>
      <c r="DZ364" s="74"/>
      <c r="EA364" s="74"/>
      <c r="EB364" s="74"/>
      <c r="EC364" s="3"/>
    </row>
    <row r="365" spans="1:133" s="1" customFormat="1">
      <c r="A365" s="546"/>
      <c r="B365" s="544" t="s">
        <v>691</v>
      </c>
      <c r="C365" s="489"/>
      <c r="D365" s="489"/>
      <c r="E365" s="489"/>
      <c r="F365" s="489"/>
      <c r="G365" s="489"/>
      <c r="H365" s="489"/>
      <c r="I365" s="489"/>
      <c r="J365" s="489"/>
      <c r="K365" s="489"/>
      <c r="L365" s="489"/>
      <c r="M365" s="489"/>
      <c r="N365" s="489"/>
      <c r="O365" s="489"/>
      <c r="P365" s="489"/>
      <c r="Q365" s="489"/>
      <c r="R365" s="489"/>
      <c r="S365" s="489"/>
      <c r="T365" s="489"/>
      <c r="U365" s="489"/>
      <c r="V365" s="489"/>
      <c r="W365" s="489"/>
      <c r="X365" s="489"/>
      <c r="Y365" s="489"/>
      <c r="Z365" s="489"/>
      <c r="AA365" s="489"/>
      <c r="AB365" s="489"/>
      <c r="AC365" s="489"/>
      <c r="AD365" s="489"/>
      <c r="AE365" s="489"/>
      <c r="AF365" s="489"/>
      <c r="AG365" s="489"/>
      <c r="AH365" s="489"/>
      <c r="AI365" s="489"/>
      <c r="AJ365" s="489"/>
      <c r="AK365" s="489"/>
      <c r="AL365" s="489"/>
      <c r="AM365" s="489"/>
      <c r="AN365" s="489"/>
      <c r="AO365" s="489"/>
      <c r="AP365" s="489"/>
      <c r="AQ365" s="489"/>
      <c r="AR365" s="489"/>
      <c r="AS365" s="489"/>
      <c r="AT365" s="489"/>
      <c r="AU365" s="489"/>
      <c r="AV365" s="489"/>
      <c r="AW365" s="489"/>
      <c r="AX365" s="489"/>
      <c r="AY365" s="489"/>
      <c r="AZ365" s="489"/>
      <c r="BA365" s="489"/>
      <c r="BB365" s="489"/>
      <c r="BC365" s="489"/>
      <c r="BD365" s="489"/>
      <c r="BE365" s="489"/>
      <c r="BF365" s="489"/>
      <c r="BG365" s="547"/>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74"/>
      <c r="DO365" s="74"/>
      <c r="DP365" s="74"/>
      <c r="DQ365" s="74"/>
      <c r="DR365" s="74"/>
      <c r="DS365" s="74"/>
      <c r="DT365" s="74"/>
      <c r="DU365" s="74"/>
      <c r="DV365" s="74"/>
      <c r="DW365" s="74"/>
      <c r="DX365" s="74"/>
      <c r="DY365" s="74"/>
      <c r="DZ365" s="74"/>
      <c r="EA365" s="74"/>
      <c r="EB365" s="74"/>
      <c r="EC365" s="3"/>
    </row>
    <row r="366" spans="1:133" s="1" customFormat="1">
      <c r="A366" s="546"/>
      <c r="B366" s="544" t="s">
        <v>692</v>
      </c>
      <c r="C366" s="489"/>
      <c r="D366" s="489"/>
      <c r="E366" s="489"/>
      <c r="F366" s="489"/>
      <c r="G366" s="489"/>
      <c r="H366" s="489"/>
      <c r="I366" s="489"/>
      <c r="J366" s="489"/>
      <c r="K366" s="489"/>
      <c r="L366" s="489"/>
      <c r="M366" s="489"/>
      <c r="N366" s="489"/>
      <c r="O366" s="489"/>
      <c r="P366" s="489"/>
      <c r="Q366" s="489"/>
      <c r="R366" s="489"/>
      <c r="S366" s="489"/>
      <c r="T366" s="489"/>
      <c r="U366" s="489"/>
      <c r="V366" s="489"/>
      <c r="W366" s="489"/>
      <c r="X366" s="489"/>
      <c r="Y366" s="489"/>
      <c r="Z366" s="489"/>
      <c r="AA366" s="489"/>
      <c r="AB366" s="489"/>
      <c r="AC366" s="489"/>
      <c r="AD366" s="489"/>
      <c r="AE366" s="489"/>
      <c r="AF366" s="489"/>
      <c r="AG366" s="489"/>
      <c r="AH366" s="489"/>
      <c r="AI366" s="489"/>
      <c r="AJ366" s="489"/>
      <c r="AK366" s="489"/>
      <c r="AL366" s="489"/>
      <c r="AM366" s="489"/>
      <c r="AN366" s="489"/>
      <c r="AO366" s="489"/>
      <c r="AP366" s="489"/>
      <c r="AQ366" s="489"/>
      <c r="AR366" s="489"/>
      <c r="AS366" s="489"/>
      <c r="AT366" s="489"/>
      <c r="AU366" s="489"/>
      <c r="AV366" s="489"/>
      <c r="AW366" s="489"/>
      <c r="AX366" s="489"/>
      <c r="AY366" s="489"/>
      <c r="AZ366" s="489"/>
      <c r="BA366" s="489"/>
      <c r="BB366" s="489"/>
      <c r="BC366" s="489"/>
      <c r="BD366" s="489"/>
      <c r="BE366" s="489"/>
      <c r="BF366" s="489"/>
      <c r="BG366" s="547"/>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74"/>
      <c r="DO366" s="74"/>
      <c r="DP366" s="74"/>
      <c r="DQ366" s="74"/>
      <c r="DR366" s="74"/>
      <c r="DS366" s="74"/>
      <c r="DT366" s="74"/>
      <c r="DU366" s="74"/>
      <c r="DV366" s="74"/>
      <c r="DW366" s="74"/>
      <c r="DX366" s="74"/>
      <c r="DY366" s="74"/>
      <c r="DZ366" s="74"/>
      <c r="EA366" s="74"/>
      <c r="EB366" s="74"/>
      <c r="EC366" s="3"/>
    </row>
    <row r="367" spans="1:133" s="1" customFormat="1">
      <c r="A367" s="546"/>
      <c r="B367" s="537" t="s">
        <v>593</v>
      </c>
      <c r="C367" s="489"/>
      <c r="D367" s="489"/>
      <c r="E367" s="489"/>
      <c r="F367" s="489"/>
      <c r="G367" s="489"/>
      <c r="H367" s="489"/>
      <c r="I367" s="489"/>
      <c r="J367" s="489"/>
      <c r="K367" s="489"/>
      <c r="L367" s="489"/>
      <c r="M367" s="489"/>
      <c r="N367" s="489"/>
      <c r="O367" s="489"/>
      <c r="P367" s="489"/>
      <c r="Q367" s="489"/>
      <c r="R367" s="489"/>
      <c r="S367" s="489"/>
      <c r="T367" s="489"/>
      <c r="U367" s="489"/>
      <c r="V367" s="489"/>
      <c r="W367" s="489"/>
      <c r="X367" s="489"/>
      <c r="Y367" s="489"/>
      <c r="Z367" s="489"/>
      <c r="AA367" s="489"/>
      <c r="AB367" s="489"/>
      <c r="AC367" s="489"/>
      <c r="AD367" s="489"/>
      <c r="AE367" s="489"/>
      <c r="AF367" s="489"/>
      <c r="AG367" s="489"/>
      <c r="AH367" s="489"/>
      <c r="AI367" s="489"/>
      <c r="AJ367" s="489"/>
      <c r="AK367" s="489"/>
      <c r="AL367" s="489"/>
      <c r="AM367" s="489"/>
      <c r="AN367" s="489"/>
      <c r="AO367" s="489"/>
      <c r="AP367" s="489"/>
      <c r="AQ367" s="489"/>
      <c r="AR367" s="489"/>
      <c r="AS367" s="489"/>
      <c r="AT367" s="489"/>
      <c r="AU367" s="489"/>
      <c r="AV367" s="489"/>
      <c r="AW367" s="489"/>
      <c r="AX367" s="489"/>
      <c r="AY367" s="489"/>
      <c r="AZ367" s="489"/>
      <c r="BA367" s="489"/>
      <c r="BB367" s="489"/>
      <c r="BC367" s="489"/>
      <c r="BD367" s="489"/>
      <c r="BE367" s="489"/>
      <c r="BF367" s="489"/>
      <c r="BG367" s="547"/>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74"/>
      <c r="DO367" s="74"/>
      <c r="DP367" s="74"/>
      <c r="DQ367" s="74"/>
      <c r="DR367" s="74"/>
      <c r="DS367" s="74"/>
      <c r="DT367" s="74"/>
      <c r="DU367" s="74"/>
      <c r="DV367" s="74"/>
      <c r="DW367" s="74"/>
      <c r="DX367" s="74"/>
      <c r="DY367" s="74"/>
      <c r="DZ367" s="74"/>
      <c r="EA367" s="74"/>
      <c r="EB367" s="74"/>
      <c r="EC367" s="3"/>
    </row>
    <row r="368" spans="1:133" s="1" customFormat="1">
      <c r="A368" s="546"/>
      <c r="B368" s="538" t="s">
        <v>693</v>
      </c>
      <c r="C368" s="489"/>
      <c r="D368" s="489"/>
      <c r="E368" s="489"/>
      <c r="F368" s="489"/>
      <c r="G368" s="489"/>
      <c r="H368" s="489"/>
      <c r="I368" s="489"/>
      <c r="J368" s="489"/>
      <c r="K368" s="489"/>
      <c r="L368" s="489"/>
      <c r="M368" s="489"/>
      <c r="N368" s="489"/>
      <c r="O368" s="489"/>
      <c r="P368" s="489"/>
      <c r="Q368" s="489"/>
      <c r="R368" s="489"/>
      <c r="S368" s="489"/>
      <c r="T368" s="489"/>
      <c r="U368" s="489"/>
      <c r="V368" s="489"/>
      <c r="W368" s="489"/>
      <c r="X368" s="489"/>
      <c r="Y368" s="489"/>
      <c r="Z368" s="489"/>
      <c r="AA368" s="489"/>
      <c r="AB368" s="489"/>
      <c r="AC368" s="489"/>
      <c r="AD368" s="489"/>
      <c r="AE368" s="489"/>
      <c r="AF368" s="489"/>
      <c r="AG368" s="489"/>
      <c r="AH368" s="489"/>
      <c r="AI368" s="489"/>
      <c r="AJ368" s="489"/>
      <c r="AK368" s="489"/>
      <c r="AL368" s="489"/>
      <c r="AM368" s="489"/>
      <c r="AN368" s="489"/>
      <c r="AO368" s="489"/>
      <c r="AP368" s="489"/>
      <c r="AQ368" s="489"/>
      <c r="AR368" s="489"/>
      <c r="AS368" s="489"/>
      <c r="AT368" s="489"/>
      <c r="AU368" s="489"/>
      <c r="AV368" s="489"/>
      <c r="AW368" s="489"/>
      <c r="AX368" s="489"/>
      <c r="AY368" s="489"/>
      <c r="AZ368" s="489"/>
      <c r="BA368" s="489"/>
      <c r="BB368" s="489"/>
      <c r="BC368" s="489"/>
      <c r="BD368" s="489"/>
      <c r="BE368" s="489"/>
      <c r="BF368" s="489"/>
      <c r="BG368" s="547"/>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74"/>
      <c r="DO368" s="74"/>
      <c r="DP368" s="74"/>
      <c r="DQ368" s="74"/>
      <c r="DR368" s="74"/>
      <c r="DS368" s="74"/>
      <c r="DT368" s="74"/>
      <c r="DU368" s="74"/>
      <c r="DV368" s="74"/>
      <c r="DW368" s="74"/>
      <c r="DX368" s="74"/>
      <c r="DY368" s="74"/>
      <c r="DZ368" s="74"/>
      <c r="EA368" s="74"/>
      <c r="EB368" s="74"/>
      <c r="EC368" s="3"/>
    </row>
    <row r="369" spans="1:133" s="1" customFormat="1">
      <c r="A369" s="546"/>
      <c r="B369" s="544" t="s">
        <v>694</v>
      </c>
      <c r="C369" s="489"/>
      <c r="D369" s="489"/>
      <c r="E369" s="489"/>
      <c r="F369" s="489"/>
      <c r="G369" s="489"/>
      <c r="H369" s="489"/>
      <c r="I369" s="489"/>
      <c r="J369" s="489"/>
      <c r="K369" s="489"/>
      <c r="L369" s="489"/>
      <c r="M369" s="489"/>
      <c r="N369" s="489"/>
      <c r="O369" s="489"/>
      <c r="P369" s="489"/>
      <c r="Q369" s="489"/>
      <c r="R369" s="489"/>
      <c r="S369" s="489"/>
      <c r="T369" s="489"/>
      <c r="U369" s="489"/>
      <c r="V369" s="489"/>
      <c r="W369" s="489"/>
      <c r="X369" s="489"/>
      <c r="Y369" s="489"/>
      <c r="Z369" s="489"/>
      <c r="AA369" s="489"/>
      <c r="AB369" s="489"/>
      <c r="AC369" s="489"/>
      <c r="AD369" s="489"/>
      <c r="AE369" s="489"/>
      <c r="AF369" s="489"/>
      <c r="AG369" s="489"/>
      <c r="AH369" s="489"/>
      <c r="AI369" s="489"/>
      <c r="AJ369" s="489"/>
      <c r="AK369" s="489"/>
      <c r="AL369" s="489"/>
      <c r="AM369" s="489"/>
      <c r="AN369" s="489"/>
      <c r="AO369" s="489"/>
      <c r="AP369" s="489"/>
      <c r="AQ369" s="489"/>
      <c r="AR369" s="489"/>
      <c r="AS369" s="489"/>
      <c r="AT369" s="489"/>
      <c r="AU369" s="489"/>
      <c r="AV369" s="489"/>
      <c r="AW369" s="489"/>
      <c r="AX369" s="489"/>
      <c r="AY369" s="489"/>
      <c r="AZ369" s="489"/>
      <c r="BA369" s="489"/>
      <c r="BB369" s="489"/>
      <c r="BC369" s="489"/>
      <c r="BD369" s="489"/>
      <c r="BE369" s="489"/>
      <c r="BF369" s="489"/>
      <c r="BG369" s="547"/>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74"/>
      <c r="DO369" s="74"/>
      <c r="DP369" s="74"/>
      <c r="DQ369" s="74"/>
      <c r="DR369" s="74"/>
      <c r="DS369" s="74"/>
      <c r="DT369" s="74"/>
      <c r="DU369" s="74"/>
      <c r="DV369" s="74"/>
      <c r="DW369" s="74"/>
      <c r="DX369" s="74"/>
      <c r="DY369" s="74"/>
      <c r="DZ369" s="74"/>
      <c r="EA369" s="74"/>
      <c r="EB369" s="74"/>
      <c r="EC369" s="3"/>
    </row>
    <row r="370" spans="1:133" s="1" customFormat="1">
      <c r="A370" s="546"/>
      <c r="B370" s="544" t="s">
        <v>789</v>
      </c>
      <c r="C370" s="489"/>
      <c r="D370" s="489"/>
      <c r="E370" s="489"/>
      <c r="F370" s="489"/>
      <c r="G370" s="489"/>
      <c r="H370" s="489"/>
      <c r="I370" s="489"/>
      <c r="J370" s="489"/>
      <c r="K370" s="489"/>
      <c r="L370" s="489"/>
      <c r="M370" s="489"/>
      <c r="N370" s="489"/>
      <c r="O370" s="489"/>
      <c r="P370" s="489"/>
      <c r="Q370" s="489"/>
      <c r="R370" s="489"/>
      <c r="S370" s="489"/>
      <c r="T370" s="489"/>
      <c r="U370" s="489"/>
      <c r="V370" s="489"/>
      <c r="W370" s="489"/>
      <c r="X370" s="489"/>
      <c r="Y370" s="489"/>
      <c r="Z370" s="489"/>
      <c r="AA370" s="489"/>
      <c r="AB370" s="489"/>
      <c r="AC370" s="489"/>
      <c r="AD370" s="489"/>
      <c r="AE370" s="489"/>
      <c r="AF370" s="489"/>
      <c r="AG370" s="489"/>
      <c r="AH370" s="489"/>
      <c r="AI370" s="489"/>
      <c r="AJ370" s="489"/>
      <c r="AK370" s="489"/>
      <c r="AL370" s="489"/>
      <c r="AM370" s="489"/>
      <c r="AN370" s="489"/>
      <c r="AO370" s="489"/>
      <c r="AP370" s="489"/>
      <c r="AQ370" s="489"/>
      <c r="AR370" s="489"/>
      <c r="AS370" s="489"/>
      <c r="AT370" s="489"/>
      <c r="AU370" s="489"/>
      <c r="AV370" s="489"/>
      <c r="AW370" s="489"/>
      <c r="AX370" s="489"/>
      <c r="AY370" s="489"/>
      <c r="AZ370" s="489"/>
      <c r="BA370" s="489"/>
      <c r="BB370" s="489"/>
      <c r="BC370" s="489"/>
      <c r="BD370" s="489"/>
      <c r="BE370" s="489"/>
      <c r="BF370" s="489"/>
      <c r="BG370" s="547"/>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74"/>
      <c r="DO370" s="74"/>
      <c r="DP370" s="74"/>
      <c r="DQ370" s="74"/>
      <c r="DR370" s="74"/>
      <c r="DS370" s="74"/>
      <c r="DT370" s="74"/>
      <c r="DU370" s="74"/>
      <c r="DV370" s="74"/>
      <c r="DW370" s="74"/>
      <c r="DX370" s="74"/>
      <c r="DY370" s="74"/>
      <c r="DZ370" s="74"/>
      <c r="EA370" s="74"/>
      <c r="EB370" s="74"/>
      <c r="EC370" s="3"/>
    </row>
    <row r="371" spans="1:133" s="1" customFormat="1">
      <c r="A371" s="546"/>
      <c r="B371" s="544" t="s">
        <v>695</v>
      </c>
      <c r="C371" s="489"/>
      <c r="D371" s="489"/>
      <c r="E371" s="489"/>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c r="AL371" s="489"/>
      <c r="AM371" s="489"/>
      <c r="AN371" s="489"/>
      <c r="AO371" s="489"/>
      <c r="AP371" s="489"/>
      <c r="AQ371" s="489"/>
      <c r="AR371" s="489"/>
      <c r="AS371" s="489"/>
      <c r="AT371" s="489"/>
      <c r="AU371" s="489"/>
      <c r="AV371" s="489"/>
      <c r="AW371" s="489"/>
      <c r="AX371" s="489"/>
      <c r="AY371" s="489"/>
      <c r="AZ371" s="489"/>
      <c r="BA371" s="489"/>
      <c r="BB371" s="489"/>
      <c r="BC371" s="489"/>
      <c r="BD371" s="489"/>
      <c r="BE371" s="489"/>
      <c r="BF371" s="489"/>
      <c r="BG371" s="547"/>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74"/>
      <c r="DO371" s="74"/>
      <c r="DP371" s="74"/>
      <c r="DQ371" s="74"/>
      <c r="DR371" s="74"/>
      <c r="DS371" s="74"/>
      <c r="DT371" s="74"/>
      <c r="DU371" s="74"/>
      <c r="DV371" s="74"/>
      <c r="DW371" s="74"/>
      <c r="DX371" s="74"/>
      <c r="DY371" s="74"/>
      <c r="DZ371" s="74"/>
      <c r="EA371" s="74"/>
      <c r="EB371" s="74"/>
      <c r="EC371" s="3"/>
    </row>
    <row r="372" spans="1:133" s="1" customFormat="1">
      <c r="A372" s="546"/>
      <c r="B372" s="544" t="s">
        <v>696</v>
      </c>
      <c r="C372" s="489"/>
      <c r="D372" s="489"/>
      <c r="E372" s="489"/>
      <c r="F372" s="489"/>
      <c r="G372" s="489"/>
      <c r="H372" s="489"/>
      <c r="I372" s="489"/>
      <c r="J372" s="489"/>
      <c r="K372" s="489"/>
      <c r="L372" s="489"/>
      <c r="M372" s="489"/>
      <c r="N372" s="489"/>
      <c r="O372" s="489"/>
      <c r="P372" s="489"/>
      <c r="Q372" s="489"/>
      <c r="R372" s="489"/>
      <c r="S372" s="489"/>
      <c r="T372" s="489"/>
      <c r="U372" s="489"/>
      <c r="V372" s="489"/>
      <c r="W372" s="489"/>
      <c r="X372" s="489"/>
      <c r="Y372" s="489"/>
      <c r="Z372" s="489"/>
      <c r="AA372" s="489"/>
      <c r="AB372" s="489"/>
      <c r="AC372" s="489"/>
      <c r="AD372" s="489"/>
      <c r="AE372" s="489"/>
      <c r="AF372" s="489"/>
      <c r="AG372" s="489"/>
      <c r="AH372" s="489"/>
      <c r="AI372" s="489"/>
      <c r="AJ372" s="489"/>
      <c r="AK372" s="489"/>
      <c r="AL372" s="489"/>
      <c r="AM372" s="489"/>
      <c r="AN372" s="489"/>
      <c r="AO372" s="489"/>
      <c r="AP372" s="489"/>
      <c r="AQ372" s="489"/>
      <c r="AR372" s="489"/>
      <c r="AS372" s="489"/>
      <c r="AT372" s="489"/>
      <c r="AU372" s="489"/>
      <c r="AV372" s="489"/>
      <c r="AW372" s="489"/>
      <c r="AX372" s="489"/>
      <c r="AY372" s="489"/>
      <c r="AZ372" s="489"/>
      <c r="BA372" s="489"/>
      <c r="BB372" s="489"/>
      <c r="BC372" s="489"/>
      <c r="BD372" s="489"/>
      <c r="BE372" s="489"/>
      <c r="BF372" s="489"/>
      <c r="BG372" s="547"/>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74"/>
      <c r="DO372" s="74"/>
      <c r="DP372" s="74"/>
      <c r="DQ372" s="74"/>
      <c r="DR372" s="74"/>
      <c r="DS372" s="74"/>
      <c r="DT372" s="74"/>
      <c r="DU372" s="74"/>
      <c r="DV372" s="74"/>
      <c r="DW372" s="74"/>
      <c r="DX372" s="74"/>
      <c r="DY372" s="74"/>
      <c r="DZ372" s="74"/>
      <c r="EA372" s="74"/>
      <c r="EB372" s="74"/>
      <c r="EC372" s="3"/>
    </row>
    <row r="373" spans="1:133" s="1" customFormat="1">
      <c r="A373" s="546"/>
      <c r="B373" s="537" t="s">
        <v>594</v>
      </c>
      <c r="C373" s="489"/>
      <c r="D373" s="489"/>
      <c r="E373" s="489"/>
      <c r="F373" s="489"/>
      <c r="G373" s="489"/>
      <c r="H373" s="489"/>
      <c r="I373" s="489"/>
      <c r="J373" s="489"/>
      <c r="K373" s="489"/>
      <c r="L373" s="489"/>
      <c r="M373" s="489"/>
      <c r="N373" s="489"/>
      <c r="O373" s="489"/>
      <c r="P373" s="489"/>
      <c r="Q373" s="489"/>
      <c r="R373" s="489"/>
      <c r="S373" s="489"/>
      <c r="T373" s="489"/>
      <c r="U373" s="489"/>
      <c r="V373" s="489"/>
      <c r="W373" s="489"/>
      <c r="X373" s="489"/>
      <c r="Y373" s="489"/>
      <c r="Z373" s="489"/>
      <c r="AA373" s="489"/>
      <c r="AB373" s="489"/>
      <c r="AC373" s="489"/>
      <c r="AD373" s="489"/>
      <c r="AE373" s="489"/>
      <c r="AF373" s="489"/>
      <c r="AG373" s="489"/>
      <c r="AH373" s="489"/>
      <c r="AI373" s="489"/>
      <c r="AJ373" s="489"/>
      <c r="AK373" s="489"/>
      <c r="AL373" s="489"/>
      <c r="AM373" s="489"/>
      <c r="AN373" s="489"/>
      <c r="AO373" s="489"/>
      <c r="AP373" s="489"/>
      <c r="AQ373" s="489"/>
      <c r="AR373" s="489"/>
      <c r="AS373" s="489"/>
      <c r="AT373" s="489"/>
      <c r="AU373" s="489"/>
      <c r="AV373" s="489"/>
      <c r="AW373" s="489"/>
      <c r="AX373" s="489"/>
      <c r="AY373" s="489"/>
      <c r="AZ373" s="489"/>
      <c r="BA373" s="489"/>
      <c r="BB373" s="489"/>
      <c r="BC373" s="489"/>
      <c r="BD373" s="489"/>
      <c r="BE373" s="489"/>
      <c r="BF373" s="489"/>
      <c r="BG373" s="547"/>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74"/>
      <c r="DO373" s="74"/>
      <c r="DP373" s="74"/>
      <c r="DQ373" s="74"/>
      <c r="DR373" s="74"/>
      <c r="DS373" s="74"/>
      <c r="DT373" s="74"/>
      <c r="DU373" s="74"/>
      <c r="DV373" s="74"/>
      <c r="DW373" s="74"/>
      <c r="DX373" s="74"/>
      <c r="DY373" s="74"/>
      <c r="DZ373" s="74"/>
      <c r="EA373" s="74"/>
      <c r="EB373" s="74"/>
      <c r="EC373" s="3"/>
    </row>
    <row r="374" spans="1:133" s="1" customFormat="1">
      <c r="A374" s="546"/>
      <c r="B374" s="538" t="s">
        <v>697</v>
      </c>
      <c r="C374" s="489"/>
      <c r="D374" s="489"/>
      <c r="E374" s="489"/>
      <c r="F374" s="489"/>
      <c r="G374" s="489"/>
      <c r="H374" s="489"/>
      <c r="I374" s="489"/>
      <c r="J374" s="489"/>
      <c r="K374" s="489"/>
      <c r="L374" s="489"/>
      <c r="M374" s="489"/>
      <c r="N374" s="489"/>
      <c r="O374" s="489"/>
      <c r="P374" s="489"/>
      <c r="Q374" s="489"/>
      <c r="R374" s="489"/>
      <c r="S374" s="489"/>
      <c r="T374" s="489"/>
      <c r="U374" s="489"/>
      <c r="V374" s="489"/>
      <c r="W374" s="489"/>
      <c r="X374" s="489"/>
      <c r="Y374" s="489"/>
      <c r="Z374" s="489"/>
      <c r="AA374" s="489"/>
      <c r="AB374" s="489"/>
      <c r="AC374" s="489"/>
      <c r="AD374" s="489"/>
      <c r="AE374" s="489"/>
      <c r="AF374" s="489"/>
      <c r="AG374" s="489"/>
      <c r="AH374" s="489"/>
      <c r="AI374" s="489"/>
      <c r="AJ374" s="489"/>
      <c r="AK374" s="489"/>
      <c r="AL374" s="489"/>
      <c r="AM374" s="489"/>
      <c r="AN374" s="489"/>
      <c r="AO374" s="489"/>
      <c r="AP374" s="489"/>
      <c r="AQ374" s="489"/>
      <c r="AR374" s="489"/>
      <c r="AS374" s="489"/>
      <c r="AT374" s="489"/>
      <c r="AU374" s="489"/>
      <c r="AV374" s="489"/>
      <c r="AW374" s="489"/>
      <c r="AX374" s="489"/>
      <c r="AY374" s="489"/>
      <c r="AZ374" s="489"/>
      <c r="BA374" s="489"/>
      <c r="BB374" s="489"/>
      <c r="BC374" s="489"/>
      <c r="BD374" s="489"/>
      <c r="BE374" s="489"/>
      <c r="BF374" s="489"/>
      <c r="BG374" s="547"/>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74"/>
      <c r="DO374" s="74"/>
      <c r="DP374" s="74"/>
      <c r="DQ374" s="74"/>
      <c r="DR374" s="74"/>
      <c r="DS374" s="74"/>
      <c r="DT374" s="74"/>
      <c r="DU374" s="74"/>
      <c r="DV374" s="74"/>
      <c r="DW374" s="74"/>
      <c r="DX374" s="74"/>
      <c r="DY374" s="74"/>
      <c r="DZ374" s="74"/>
      <c r="EA374" s="74"/>
      <c r="EB374" s="74"/>
      <c r="EC374" s="3"/>
    </row>
    <row r="375" spans="1:133" s="1" customFormat="1">
      <c r="A375" s="546"/>
      <c r="B375" s="544" t="s">
        <v>698</v>
      </c>
      <c r="C375" s="489"/>
      <c r="D375" s="489"/>
      <c r="E375" s="489"/>
      <c r="F375" s="489"/>
      <c r="G375" s="489"/>
      <c r="H375" s="489"/>
      <c r="I375" s="489"/>
      <c r="J375" s="489"/>
      <c r="K375" s="489"/>
      <c r="L375" s="489"/>
      <c r="M375" s="489"/>
      <c r="N375" s="489"/>
      <c r="O375" s="489"/>
      <c r="P375" s="489"/>
      <c r="Q375" s="489"/>
      <c r="R375" s="489"/>
      <c r="S375" s="489"/>
      <c r="T375" s="489"/>
      <c r="U375" s="489"/>
      <c r="V375" s="489"/>
      <c r="W375" s="489"/>
      <c r="X375" s="489"/>
      <c r="Y375" s="489"/>
      <c r="Z375" s="489"/>
      <c r="AA375" s="489"/>
      <c r="AB375" s="489"/>
      <c r="AC375" s="489"/>
      <c r="AD375" s="489"/>
      <c r="AE375" s="489"/>
      <c r="AF375" s="489"/>
      <c r="AG375" s="489"/>
      <c r="AH375" s="489"/>
      <c r="AI375" s="489"/>
      <c r="AJ375" s="489"/>
      <c r="AK375" s="489"/>
      <c r="AL375" s="489"/>
      <c r="AM375" s="489"/>
      <c r="AN375" s="489"/>
      <c r="AO375" s="489"/>
      <c r="AP375" s="489"/>
      <c r="AQ375" s="489"/>
      <c r="AR375" s="489"/>
      <c r="AS375" s="489"/>
      <c r="AT375" s="489"/>
      <c r="AU375" s="489"/>
      <c r="AV375" s="489"/>
      <c r="AW375" s="489"/>
      <c r="AX375" s="489"/>
      <c r="AY375" s="489"/>
      <c r="AZ375" s="489"/>
      <c r="BA375" s="489"/>
      <c r="BB375" s="489"/>
      <c r="BC375" s="489"/>
      <c r="BD375" s="489"/>
      <c r="BE375" s="489"/>
      <c r="BF375" s="489"/>
      <c r="BG375" s="547"/>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74"/>
      <c r="DO375" s="74"/>
      <c r="DP375" s="74"/>
      <c r="DQ375" s="74"/>
      <c r="DR375" s="74"/>
      <c r="DS375" s="74"/>
      <c r="DT375" s="74"/>
      <c r="DU375" s="74"/>
      <c r="DV375" s="74"/>
      <c r="DW375" s="74"/>
      <c r="DX375" s="74"/>
      <c r="DY375" s="74"/>
      <c r="DZ375" s="74"/>
      <c r="EA375" s="74"/>
      <c r="EB375" s="74"/>
      <c r="EC375" s="3"/>
    </row>
    <row r="376" spans="1:133" s="1" customFormat="1">
      <c r="A376" s="546"/>
      <c r="B376" s="544" t="s">
        <v>699</v>
      </c>
      <c r="C376" s="489"/>
      <c r="D376" s="489"/>
      <c r="E376" s="489"/>
      <c r="F376" s="489"/>
      <c r="G376" s="489"/>
      <c r="H376" s="489"/>
      <c r="I376" s="489"/>
      <c r="J376" s="489"/>
      <c r="K376" s="489"/>
      <c r="L376" s="489"/>
      <c r="M376" s="489"/>
      <c r="N376" s="489"/>
      <c r="O376" s="489"/>
      <c r="P376" s="489"/>
      <c r="Q376" s="489"/>
      <c r="R376" s="489"/>
      <c r="S376" s="489"/>
      <c r="T376" s="489"/>
      <c r="U376" s="489"/>
      <c r="V376" s="489"/>
      <c r="W376" s="489"/>
      <c r="X376" s="489"/>
      <c r="Y376" s="489"/>
      <c r="Z376" s="489"/>
      <c r="AA376" s="489"/>
      <c r="AB376" s="489"/>
      <c r="AC376" s="489"/>
      <c r="AD376" s="489"/>
      <c r="AE376" s="489"/>
      <c r="AF376" s="489"/>
      <c r="AG376" s="489"/>
      <c r="AH376" s="489"/>
      <c r="AI376" s="489"/>
      <c r="AJ376" s="489"/>
      <c r="AK376" s="489"/>
      <c r="AL376" s="489"/>
      <c r="AM376" s="489"/>
      <c r="AN376" s="489"/>
      <c r="AO376" s="489"/>
      <c r="AP376" s="489"/>
      <c r="AQ376" s="489"/>
      <c r="AR376" s="489"/>
      <c r="AS376" s="489"/>
      <c r="AT376" s="489"/>
      <c r="AU376" s="489"/>
      <c r="AV376" s="489"/>
      <c r="AW376" s="489"/>
      <c r="AX376" s="489"/>
      <c r="AY376" s="489"/>
      <c r="AZ376" s="489"/>
      <c r="BA376" s="489"/>
      <c r="BB376" s="489"/>
      <c r="BC376" s="489"/>
      <c r="BD376" s="489"/>
      <c r="BE376" s="489"/>
      <c r="BF376" s="489"/>
      <c r="BG376" s="547"/>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74"/>
      <c r="DO376" s="74"/>
      <c r="DP376" s="74"/>
      <c r="DQ376" s="74"/>
      <c r="DR376" s="74"/>
      <c r="DS376" s="74"/>
      <c r="DT376" s="74"/>
      <c r="DU376" s="74"/>
      <c r="DV376" s="74"/>
      <c r="DW376" s="74"/>
      <c r="DX376" s="74"/>
      <c r="DY376" s="74"/>
      <c r="DZ376" s="74"/>
      <c r="EA376" s="74"/>
      <c r="EB376" s="74"/>
      <c r="EC376" s="3"/>
    </row>
    <row r="377" spans="1:133" s="1" customFormat="1">
      <c r="A377" s="546"/>
      <c r="B377" s="537" t="s">
        <v>595</v>
      </c>
      <c r="C377" s="489"/>
      <c r="D377" s="489"/>
      <c r="E377" s="489"/>
      <c r="F377" s="489"/>
      <c r="G377" s="489"/>
      <c r="H377" s="489"/>
      <c r="I377" s="489"/>
      <c r="J377" s="489"/>
      <c r="K377" s="489"/>
      <c r="L377" s="489"/>
      <c r="M377" s="489"/>
      <c r="N377" s="489"/>
      <c r="O377" s="489"/>
      <c r="P377" s="489"/>
      <c r="Q377" s="489"/>
      <c r="R377" s="489"/>
      <c r="S377" s="489"/>
      <c r="T377" s="489"/>
      <c r="U377" s="489"/>
      <c r="V377" s="489"/>
      <c r="W377" s="489"/>
      <c r="X377" s="489"/>
      <c r="Y377" s="489"/>
      <c r="Z377" s="489"/>
      <c r="AA377" s="489"/>
      <c r="AB377" s="489"/>
      <c r="AC377" s="489"/>
      <c r="AD377" s="489"/>
      <c r="AE377" s="489"/>
      <c r="AF377" s="489"/>
      <c r="AG377" s="489"/>
      <c r="AH377" s="489"/>
      <c r="AI377" s="489"/>
      <c r="AJ377" s="489"/>
      <c r="AK377" s="489"/>
      <c r="AL377" s="489"/>
      <c r="AM377" s="489"/>
      <c r="AN377" s="489"/>
      <c r="AO377" s="489"/>
      <c r="AP377" s="489"/>
      <c r="AQ377" s="489"/>
      <c r="AR377" s="489"/>
      <c r="AS377" s="489"/>
      <c r="AT377" s="489"/>
      <c r="AU377" s="489"/>
      <c r="AV377" s="489"/>
      <c r="AW377" s="489"/>
      <c r="AX377" s="489"/>
      <c r="AY377" s="489"/>
      <c r="AZ377" s="489"/>
      <c r="BA377" s="489"/>
      <c r="BB377" s="489"/>
      <c r="BC377" s="489"/>
      <c r="BD377" s="489"/>
      <c r="BE377" s="489"/>
      <c r="BF377" s="489"/>
      <c r="BG377" s="547"/>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74"/>
      <c r="DO377" s="74"/>
      <c r="DP377" s="74"/>
      <c r="DQ377" s="74"/>
      <c r="DR377" s="74"/>
      <c r="DS377" s="74"/>
      <c r="DT377" s="74"/>
      <c r="DU377" s="74"/>
      <c r="DV377" s="74"/>
      <c r="DW377" s="74"/>
      <c r="DX377" s="74"/>
      <c r="DY377" s="74"/>
      <c r="DZ377" s="74"/>
      <c r="EA377" s="74"/>
      <c r="EB377" s="74"/>
      <c r="EC377" s="3"/>
    </row>
    <row r="378" spans="1:133" s="1" customFormat="1">
      <c r="A378" s="546"/>
      <c r="B378" s="538" t="s">
        <v>790</v>
      </c>
      <c r="C378" s="489"/>
      <c r="D378" s="489"/>
      <c r="E378" s="489"/>
      <c r="F378" s="489"/>
      <c r="G378" s="489"/>
      <c r="H378" s="489"/>
      <c r="I378" s="489"/>
      <c r="J378" s="489"/>
      <c r="K378" s="489"/>
      <c r="L378" s="489"/>
      <c r="M378" s="489"/>
      <c r="N378" s="489"/>
      <c r="O378" s="489"/>
      <c r="P378" s="489"/>
      <c r="Q378" s="489"/>
      <c r="R378" s="489"/>
      <c r="S378" s="489"/>
      <c r="T378" s="489"/>
      <c r="U378" s="489"/>
      <c r="V378" s="489"/>
      <c r="W378" s="489"/>
      <c r="X378" s="489"/>
      <c r="Y378" s="489"/>
      <c r="Z378" s="489"/>
      <c r="AA378" s="489"/>
      <c r="AB378" s="489"/>
      <c r="AC378" s="489"/>
      <c r="AD378" s="489"/>
      <c r="AE378" s="489"/>
      <c r="AF378" s="489"/>
      <c r="AG378" s="489"/>
      <c r="AH378" s="489"/>
      <c r="AI378" s="489"/>
      <c r="AJ378" s="489"/>
      <c r="AK378" s="489"/>
      <c r="AL378" s="489"/>
      <c r="AM378" s="489"/>
      <c r="AN378" s="489"/>
      <c r="AO378" s="489"/>
      <c r="AP378" s="489"/>
      <c r="AQ378" s="489"/>
      <c r="AR378" s="489"/>
      <c r="AS378" s="489"/>
      <c r="AT378" s="489"/>
      <c r="AU378" s="489"/>
      <c r="AV378" s="489"/>
      <c r="AW378" s="489"/>
      <c r="AX378" s="489"/>
      <c r="AY378" s="489"/>
      <c r="AZ378" s="489"/>
      <c r="BA378" s="489"/>
      <c r="BB378" s="489"/>
      <c r="BC378" s="489"/>
      <c r="BD378" s="489"/>
      <c r="BE378" s="489"/>
      <c r="BF378" s="489"/>
      <c r="BG378" s="547"/>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74"/>
      <c r="DO378" s="74"/>
      <c r="DP378" s="74"/>
      <c r="DQ378" s="74"/>
      <c r="DR378" s="74"/>
      <c r="DS378" s="74"/>
      <c r="DT378" s="74"/>
      <c r="DU378" s="74"/>
      <c r="DV378" s="74"/>
      <c r="DW378" s="74"/>
      <c r="DX378" s="74"/>
      <c r="DY378" s="74"/>
      <c r="DZ378" s="74"/>
      <c r="EA378" s="74"/>
      <c r="EB378" s="74"/>
      <c r="EC378" s="3"/>
    </row>
    <row r="379" spans="1:133" s="1" customFormat="1">
      <c r="A379" s="546"/>
      <c r="B379" s="544" t="s">
        <v>791</v>
      </c>
      <c r="C379" s="489"/>
      <c r="D379" s="489"/>
      <c r="E379" s="489"/>
      <c r="F379" s="489"/>
      <c r="G379" s="489"/>
      <c r="H379" s="489"/>
      <c r="I379" s="489"/>
      <c r="J379" s="489"/>
      <c r="K379" s="489"/>
      <c r="L379" s="489"/>
      <c r="M379" s="489"/>
      <c r="N379" s="489"/>
      <c r="O379" s="489"/>
      <c r="P379" s="489"/>
      <c r="Q379" s="489"/>
      <c r="R379" s="489"/>
      <c r="S379" s="489"/>
      <c r="T379" s="489"/>
      <c r="U379" s="489"/>
      <c r="V379" s="489"/>
      <c r="W379" s="489"/>
      <c r="X379" s="489"/>
      <c r="Y379" s="489"/>
      <c r="Z379" s="489"/>
      <c r="AA379" s="489"/>
      <c r="AB379" s="489"/>
      <c r="AC379" s="489"/>
      <c r="AD379" s="489"/>
      <c r="AE379" s="489"/>
      <c r="AF379" s="489"/>
      <c r="AG379" s="489"/>
      <c r="AH379" s="489"/>
      <c r="AI379" s="489"/>
      <c r="AJ379" s="489"/>
      <c r="AK379" s="489"/>
      <c r="AL379" s="489"/>
      <c r="AM379" s="489"/>
      <c r="AN379" s="489"/>
      <c r="AO379" s="489"/>
      <c r="AP379" s="489"/>
      <c r="AQ379" s="489"/>
      <c r="AR379" s="489"/>
      <c r="AS379" s="489"/>
      <c r="AT379" s="489"/>
      <c r="AU379" s="489"/>
      <c r="AV379" s="489"/>
      <c r="AW379" s="489"/>
      <c r="AX379" s="489"/>
      <c r="AY379" s="489"/>
      <c r="AZ379" s="489"/>
      <c r="BA379" s="489"/>
      <c r="BB379" s="489"/>
      <c r="BC379" s="489"/>
      <c r="BD379" s="489"/>
      <c r="BE379" s="489"/>
      <c r="BF379" s="489"/>
      <c r="BG379" s="547"/>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74"/>
      <c r="DO379" s="74"/>
      <c r="DP379" s="74"/>
      <c r="DQ379" s="74"/>
      <c r="DR379" s="74"/>
      <c r="DS379" s="74"/>
      <c r="DT379" s="74"/>
      <c r="DU379" s="74"/>
      <c r="DV379" s="74"/>
      <c r="DW379" s="74"/>
      <c r="DX379" s="74"/>
      <c r="DY379" s="74"/>
      <c r="DZ379" s="74"/>
      <c r="EA379" s="74"/>
      <c r="EB379" s="74"/>
      <c r="EC379" s="3"/>
    </row>
    <row r="380" spans="1:133" s="1" customFormat="1">
      <c r="A380" s="546"/>
      <c r="B380" s="537" t="s">
        <v>596</v>
      </c>
      <c r="C380" s="489"/>
      <c r="D380" s="489"/>
      <c r="E380" s="489"/>
      <c r="F380" s="489"/>
      <c r="G380" s="489"/>
      <c r="H380" s="489"/>
      <c r="I380" s="489"/>
      <c r="J380" s="489"/>
      <c r="K380" s="489"/>
      <c r="L380" s="489"/>
      <c r="M380" s="489"/>
      <c r="N380" s="489"/>
      <c r="O380" s="489"/>
      <c r="P380" s="489"/>
      <c r="Q380" s="489"/>
      <c r="R380" s="489"/>
      <c r="S380" s="489"/>
      <c r="T380" s="489"/>
      <c r="U380" s="489"/>
      <c r="V380" s="489"/>
      <c r="W380" s="489"/>
      <c r="X380" s="489"/>
      <c r="Y380" s="489"/>
      <c r="Z380" s="489"/>
      <c r="AA380" s="489"/>
      <c r="AB380" s="489"/>
      <c r="AC380" s="489"/>
      <c r="AD380" s="489"/>
      <c r="AE380" s="489"/>
      <c r="AF380" s="489"/>
      <c r="AG380" s="489"/>
      <c r="AH380" s="489"/>
      <c r="AI380" s="489"/>
      <c r="AJ380" s="489"/>
      <c r="AK380" s="489"/>
      <c r="AL380" s="489"/>
      <c r="AM380" s="489"/>
      <c r="AN380" s="489"/>
      <c r="AO380" s="489"/>
      <c r="AP380" s="489"/>
      <c r="AQ380" s="489"/>
      <c r="AR380" s="489"/>
      <c r="AS380" s="489"/>
      <c r="AT380" s="489"/>
      <c r="AU380" s="489"/>
      <c r="AV380" s="489"/>
      <c r="AW380" s="489"/>
      <c r="AX380" s="489"/>
      <c r="AY380" s="489"/>
      <c r="AZ380" s="489"/>
      <c r="BA380" s="489"/>
      <c r="BB380" s="489"/>
      <c r="BC380" s="489"/>
      <c r="BD380" s="489"/>
      <c r="BE380" s="489"/>
      <c r="BF380" s="489"/>
      <c r="BG380" s="547"/>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74"/>
      <c r="DO380" s="74"/>
      <c r="DP380" s="74"/>
      <c r="DQ380" s="74"/>
      <c r="DR380" s="74"/>
      <c r="DS380" s="74"/>
      <c r="DT380" s="74"/>
      <c r="DU380" s="74"/>
      <c r="DV380" s="74"/>
      <c r="DW380" s="74"/>
      <c r="DX380" s="74"/>
      <c r="DY380" s="74"/>
      <c r="DZ380" s="74"/>
      <c r="EA380" s="74"/>
      <c r="EB380" s="74"/>
      <c r="EC380" s="3"/>
    </row>
    <row r="381" spans="1:133" s="1" customFormat="1">
      <c r="A381" s="546"/>
      <c r="B381" s="538" t="s">
        <v>597</v>
      </c>
      <c r="C381" s="489"/>
      <c r="D381" s="489"/>
      <c r="E381" s="489"/>
      <c r="F381" s="489"/>
      <c r="G381" s="489"/>
      <c r="H381" s="489"/>
      <c r="I381" s="489"/>
      <c r="J381" s="489"/>
      <c r="K381" s="489"/>
      <c r="L381" s="489"/>
      <c r="M381" s="489"/>
      <c r="N381" s="489"/>
      <c r="O381" s="489"/>
      <c r="P381" s="489"/>
      <c r="Q381" s="489"/>
      <c r="R381" s="489"/>
      <c r="S381" s="489"/>
      <c r="T381" s="489"/>
      <c r="U381" s="489"/>
      <c r="V381" s="489"/>
      <c r="W381" s="489"/>
      <c r="X381" s="489"/>
      <c r="Y381" s="489"/>
      <c r="Z381" s="489"/>
      <c r="AA381" s="489"/>
      <c r="AB381" s="489"/>
      <c r="AC381" s="489"/>
      <c r="AD381" s="489"/>
      <c r="AE381" s="489"/>
      <c r="AF381" s="489"/>
      <c r="AG381" s="489"/>
      <c r="AH381" s="489"/>
      <c r="AI381" s="489"/>
      <c r="AJ381" s="489"/>
      <c r="AK381" s="489"/>
      <c r="AL381" s="489"/>
      <c r="AM381" s="489"/>
      <c r="AN381" s="489"/>
      <c r="AO381" s="489"/>
      <c r="AP381" s="489"/>
      <c r="AQ381" s="489"/>
      <c r="AR381" s="489"/>
      <c r="AS381" s="489"/>
      <c r="AT381" s="489"/>
      <c r="AU381" s="489"/>
      <c r="AV381" s="489"/>
      <c r="AW381" s="489"/>
      <c r="AX381" s="489"/>
      <c r="AY381" s="489"/>
      <c r="AZ381" s="489"/>
      <c r="BA381" s="489"/>
      <c r="BB381" s="489"/>
      <c r="BC381" s="489"/>
      <c r="BD381" s="489"/>
      <c r="BE381" s="489"/>
      <c r="BF381" s="489"/>
      <c r="BG381" s="547"/>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74"/>
      <c r="DO381" s="74"/>
      <c r="DP381" s="74"/>
      <c r="DQ381" s="74"/>
      <c r="DR381" s="74"/>
      <c r="DS381" s="74"/>
      <c r="DT381" s="74"/>
      <c r="DU381" s="74"/>
      <c r="DV381" s="74"/>
      <c r="DW381" s="74"/>
      <c r="DX381" s="74"/>
      <c r="DY381" s="74"/>
      <c r="DZ381" s="74"/>
      <c r="EA381" s="74"/>
      <c r="EB381" s="74"/>
      <c r="EC381" s="3"/>
    </row>
    <row r="382" spans="1:133" s="1" customFormat="1">
      <c r="A382" s="546"/>
      <c r="B382" s="540"/>
      <c r="C382" s="489"/>
      <c r="D382" s="489"/>
      <c r="E382" s="489"/>
      <c r="F382" s="489"/>
      <c r="G382" s="489"/>
      <c r="H382" s="489"/>
      <c r="I382" s="489"/>
      <c r="J382" s="489"/>
      <c r="K382" s="489"/>
      <c r="L382" s="489"/>
      <c r="M382" s="489"/>
      <c r="N382" s="489"/>
      <c r="O382" s="489"/>
      <c r="P382" s="489"/>
      <c r="Q382" s="489"/>
      <c r="R382" s="489"/>
      <c r="S382" s="489"/>
      <c r="T382" s="489"/>
      <c r="U382" s="489"/>
      <c r="V382" s="489"/>
      <c r="W382" s="489"/>
      <c r="X382" s="489"/>
      <c r="Y382" s="489"/>
      <c r="Z382" s="489"/>
      <c r="AA382" s="489"/>
      <c r="AB382" s="489"/>
      <c r="AC382" s="489"/>
      <c r="AD382" s="489"/>
      <c r="AE382" s="489"/>
      <c r="AF382" s="489"/>
      <c r="AG382" s="489"/>
      <c r="AH382" s="489"/>
      <c r="AI382" s="489"/>
      <c r="AJ382" s="489"/>
      <c r="AK382" s="489"/>
      <c r="AL382" s="489"/>
      <c r="AM382" s="489"/>
      <c r="AN382" s="489"/>
      <c r="AO382" s="489"/>
      <c r="AP382" s="489"/>
      <c r="AQ382" s="489"/>
      <c r="AR382" s="489"/>
      <c r="AS382" s="489"/>
      <c r="AT382" s="489"/>
      <c r="AU382" s="489"/>
      <c r="AV382" s="489"/>
      <c r="AW382" s="489"/>
      <c r="AX382" s="489"/>
      <c r="AY382" s="489"/>
      <c r="AZ382" s="489"/>
      <c r="BA382" s="489"/>
      <c r="BB382" s="489"/>
      <c r="BC382" s="489"/>
      <c r="BD382" s="489"/>
      <c r="BE382" s="489"/>
      <c r="BF382" s="489"/>
      <c r="BG382" s="547"/>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74"/>
      <c r="DO382" s="74"/>
      <c r="DP382" s="74"/>
      <c r="DQ382" s="74"/>
      <c r="DR382" s="74"/>
      <c r="DS382" s="74"/>
      <c r="DT382" s="74"/>
      <c r="DU382" s="74"/>
      <c r="DV382" s="74"/>
      <c r="DW382" s="74"/>
      <c r="DX382" s="74"/>
      <c r="DY382" s="74"/>
      <c r="DZ382" s="74"/>
      <c r="EA382" s="74"/>
      <c r="EB382" s="74"/>
      <c r="EC382" s="3"/>
    </row>
    <row r="383" spans="1:133" s="1" customFormat="1">
      <c r="A383" s="546"/>
      <c r="B383" s="548" t="s">
        <v>598</v>
      </c>
      <c r="C383" s="489"/>
      <c r="D383" s="489"/>
      <c r="E383" s="489"/>
      <c r="F383" s="489"/>
      <c r="G383" s="489"/>
      <c r="H383" s="489"/>
      <c r="I383" s="489"/>
      <c r="J383" s="489"/>
      <c r="K383" s="489"/>
      <c r="L383" s="489"/>
      <c r="M383" s="489"/>
      <c r="N383" s="489"/>
      <c r="O383" s="489"/>
      <c r="P383" s="489"/>
      <c r="Q383" s="489"/>
      <c r="R383" s="489"/>
      <c r="S383" s="489"/>
      <c r="T383" s="489"/>
      <c r="U383" s="489"/>
      <c r="V383" s="489"/>
      <c r="W383" s="489"/>
      <c r="X383" s="489"/>
      <c r="Y383" s="489"/>
      <c r="Z383" s="489"/>
      <c r="AA383" s="489"/>
      <c r="AB383" s="489"/>
      <c r="AC383" s="489"/>
      <c r="AD383" s="489"/>
      <c r="AE383" s="489"/>
      <c r="AF383" s="489"/>
      <c r="AG383" s="489"/>
      <c r="AH383" s="489"/>
      <c r="AI383" s="489"/>
      <c r="AJ383" s="489"/>
      <c r="AK383" s="489"/>
      <c r="AL383" s="489"/>
      <c r="AM383" s="489"/>
      <c r="AN383" s="489"/>
      <c r="AO383" s="489"/>
      <c r="AP383" s="489"/>
      <c r="AQ383" s="489"/>
      <c r="AR383" s="489"/>
      <c r="AS383" s="489"/>
      <c r="AT383" s="489"/>
      <c r="AU383" s="489"/>
      <c r="AV383" s="489"/>
      <c r="AW383" s="489"/>
      <c r="AX383" s="489"/>
      <c r="AY383" s="489"/>
      <c r="AZ383" s="489"/>
      <c r="BA383" s="489"/>
      <c r="BB383" s="489"/>
      <c r="BC383" s="489"/>
      <c r="BD383" s="489"/>
      <c r="BE383" s="489"/>
      <c r="BF383" s="489"/>
      <c r="BG383" s="547"/>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74"/>
      <c r="DO383" s="74"/>
      <c r="DP383" s="74"/>
      <c r="DQ383" s="74"/>
      <c r="DR383" s="74"/>
      <c r="DS383" s="74"/>
      <c r="DT383" s="74"/>
      <c r="DU383" s="74"/>
      <c r="DV383" s="74"/>
      <c r="DW383" s="74"/>
      <c r="DX383" s="74"/>
      <c r="DY383" s="74"/>
      <c r="DZ383" s="74"/>
      <c r="EA383" s="74"/>
      <c r="EB383" s="74"/>
      <c r="EC383" s="3"/>
    </row>
    <row r="384" spans="1:133" s="1" customFormat="1">
      <c r="A384" s="546"/>
      <c r="B384" s="538" t="s">
        <v>599</v>
      </c>
      <c r="C384" s="489"/>
      <c r="D384" s="489"/>
      <c r="E384" s="489"/>
      <c r="F384" s="489"/>
      <c r="G384" s="489"/>
      <c r="H384" s="489"/>
      <c r="I384" s="489"/>
      <c r="J384" s="489"/>
      <c r="K384" s="489"/>
      <c r="L384" s="489"/>
      <c r="M384" s="489"/>
      <c r="N384" s="489"/>
      <c r="O384" s="489"/>
      <c r="P384" s="489"/>
      <c r="Q384" s="489"/>
      <c r="R384" s="489"/>
      <c r="S384" s="489"/>
      <c r="T384" s="489"/>
      <c r="U384" s="489"/>
      <c r="V384" s="489"/>
      <c r="W384" s="489"/>
      <c r="X384" s="489"/>
      <c r="Y384" s="489"/>
      <c r="Z384" s="489"/>
      <c r="AA384" s="489"/>
      <c r="AB384" s="489"/>
      <c r="AC384" s="489"/>
      <c r="AD384" s="489"/>
      <c r="AE384" s="489"/>
      <c r="AF384" s="489"/>
      <c r="AG384" s="489"/>
      <c r="AH384" s="489"/>
      <c r="AI384" s="489"/>
      <c r="AJ384" s="489"/>
      <c r="AK384" s="489"/>
      <c r="AL384" s="489"/>
      <c r="AM384" s="489"/>
      <c r="AN384" s="489"/>
      <c r="AO384" s="489"/>
      <c r="AP384" s="489"/>
      <c r="AQ384" s="489"/>
      <c r="AR384" s="489"/>
      <c r="AS384" s="489"/>
      <c r="AT384" s="489"/>
      <c r="AU384" s="489"/>
      <c r="AV384" s="489"/>
      <c r="AW384" s="489"/>
      <c r="AX384" s="489"/>
      <c r="AY384" s="489"/>
      <c r="AZ384" s="489"/>
      <c r="BA384" s="489"/>
      <c r="BB384" s="489"/>
      <c r="BC384" s="489"/>
      <c r="BD384" s="489"/>
      <c r="BE384" s="489"/>
      <c r="BF384" s="489"/>
      <c r="BG384" s="547"/>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74"/>
      <c r="DO384" s="74"/>
      <c r="DP384" s="74"/>
      <c r="DQ384" s="74"/>
      <c r="DR384" s="74"/>
      <c r="DS384" s="74"/>
      <c r="DT384" s="74"/>
      <c r="DU384" s="74"/>
      <c r="DV384" s="74"/>
      <c r="DW384" s="74"/>
      <c r="DX384" s="74"/>
      <c r="DY384" s="74"/>
      <c r="DZ384" s="74"/>
      <c r="EA384" s="74"/>
      <c r="EB384" s="74"/>
      <c r="EC384" s="3"/>
    </row>
    <row r="385" spans="1:133" s="1" customFormat="1">
      <c r="A385" s="546"/>
      <c r="B385" s="540"/>
      <c r="C385" s="489"/>
      <c r="D385" s="489"/>
      <c r="E385" s="489"/>
      <c r="F385" s="489"/>
      <c r="G385" s="489"/>
      <c r="H385" s="489"/>
      <c r="I385" s="489"/>
      <c r="J385" s="489"/>
      <c r="K385" s="489"/>
      <c r="L385" s="489"/>
      <c r="M385" s="489"/>
      <c r="N385" s="489"/>
      <c r="O385" s="489"/>
      <c r="P385" s="489"/>
      <c r="Q385" s="489"/>
      <c r="R385" s="489"/>
      <c r="S385" s="489"/>
      <c r="T385" s="489"/>
      <c r="U385" s="489"/>
      <c r="V385" s="489"/>
      <c r="W385" s="489"/>
      <c r="X385" s="489"/>
      <c r="Y385" s="489"/>
      <c r="Z385" s="489"/>
      <c r="AA385" s="489"/>
      <c r="AB385" s="489"/>
      <c r="AC385" s="489"/>
      <c r="AD385" s="489"/>
      <c r="AE385" s="489"/>
      <c r="AF385" s="489"/>
      <c r="AG385" s="489"/>
      <c r="AH385" s="489"/>
      <c r="AI385" s="489"/>
      <c r="AJ385" s="489"/>
      <c r="AK385" s="489"/>
      <c r="AL385" s="489"/>
      <c r="AM385" s="489"/>
      <c r="AN385" s="489"/>
      <c r="AO385" s="489"/>
      <c r="AP385" s="489"/>
      <c r="AQ385" s="489"/>
      <c r="AR385" s="489"/>
      <c r="AS385" s="489"/>
      <c r="AT385" s="489"/>
      <c r="AU385" s="489"/>
      <c r="AV385" s="489"/>
      <c r="AW385" s="489"/>
      <c r="AX385" s="489"/>
      <c r="AY385" s="489"/>
      <c r="AZ385" s="489"/>
      <c r="BA385" s="489"/>
      <c r="BB385" s="489"/>
      <c r="BC385" s="489"/>
      <c r="BD385" s="489"/>
      <c r="BE385" s="489"/>
      <c r="BF385" s="489"/>
      <c r="BG385" s="547"/>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74"/>
      <c r="DO385" s="74"/>
      <c r="DP385" s="74"/>
      <c r="DQ385" s="74"/>
      <c r="DR385" s="74"/>
      <c r="DS385" s="74"/>
      <c r="DT385" s="74"/>
      <c r="DU385" s="74"/>
      <c r="DV385" s="74"/>
      <c r="DW385" s="74"/>
      <c r="DX385" s="74"/>
      <c r="DY385" s="74"/>
      <c r="DZ385" s="74"/>
      <c r="EA385" s="74"/>
      <c r="EB385" s="74"/>
      <c r="EC385" s="3"/>
    </row>
    <row r="386" spans="1:133" s="1" customFormat="1">
      <c r="A386" s="546"/>
      <c r="B386" s="537" t="s">
        <v>600</v>
      </c>
      <c r="C386" s="489"/>
      <c r="D386" s="489"/>
      <c r="E386" s="489"/>
      <c r="F386" s="489"/>
      <c r="G386" s="489"/>
      <c r="H386" s="489"/>
      <c r="I386" s="489"/>
      <c r="J386" s="489"/>
      <c r="K386" s="489"/>
      <c r="L386" s="489"/>
      <c r="M386" s="489"/>
      <c r="N386" s="489"/>
      <c r="O386" s="489"/>
      <c r="P386" s="489"/>
      <c r="Q386" s="489"/>
      <c r="R386" s="489"/>
      <c r="S386" s="489"/>
      <c r="T386" s="489"/>
      <c r="U386" s="489"/>
      <c r="V386" s="489"/>
      <c r="W386" s="489"/>
      <c r="X386" s="489"/>
      <c r="Y386" s="489"/>
      <c r="Z386" s="489"/>
      <c r="AA386" s="489"/>
      <c r="AB386" s="489"/>
      <c r="AC386" s="489"/>
      <c r="AD386" s="489"/>
      <c r="AE386" s="489"/>
      <c r="AF386" s="489"/>
      <c r="AG386" s="489"/>
      <c r="AH386" s="489"/>
      <c r="AI386" s="489"/>
      <c r="AJ386" s="489"/>
      <c r="AK386" s="489"/>
      <c r="AL386" s="489"/>
      <c r="AM386" s="489"/>
      <c r="AN386" s="489"/>
      <c r="AO386" s="489"/>
      <c r="AP386" s="489"/>
      <c r="AQ386" s="489"/>
      <c r="AR386" s="489"/>
      <c r="AS386" s="489"/>
      <c r="AT386" s="489"/>
      <c r="AU386" s="489"/>
      <c r="AV386" s="489"/>
      <c r="AW386" s="489"/>
      <c r="AX386" s="489"/>
      <c r="AY386" s="489"/>
      <c r="AZ386" s="489"/>
      <c r="BA386" s="489"/>
      <c r="BB386" s="489"/>
      <c r="BC386" s="489"/>
      <c r="BD386" s="489"/>
      <c r="BE386" s="489"/>
      <c r="BF386" s="489"/>
      <c r="BG386" s="547"/>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74"/>
      <c r="DO386" s="74"/>
      <c r="DP386" s="74"/>
      <c r="DQ386" s="74"/>
      <c r="DR386" s="74"/>
      <c r="DS386" s="74"/>
      <c r="DT386" s="74"/>
      <c r="DU386" s="74"/>
      <c r="DV386" s="74"/>
      <c r="DW386" s="74"/>
      <c r="DX386" s="74"/>
      <c r="DY386" s="74"/>
      <c r="DZ386" s="74"/>
      <c r="EA386" s="74"/>
      <c r="EB386" s="74"/>
      <c r="EC386" s="3"/>
    </row>
    <row r="387" spans="1:133" s="1" customFormat="1">
      <c r="A387" s="546"/>
      <c r="B387" s="538" t="s">
        <v>671</v>
      </c>
      <c r="C387" s="489"/>
      <c r="D387" s="489"/>
      <c r="E387" s="489"/>
      <c r="F387" s="489"/>
      <c r="G387" s="489"/>
      <c r="H387" s="489"/>
      <c r="I387" s="489"/>
      <c r="J387" s="489"/>
      <c r="K387" s="489"/>
      <c r="L387" s="489"/>
      <c r="M387" s="489"/>
      <c r="N387" s="489"/>
      <c r="O387" s="489"/>
      <c r="P387" s="489"/>
      <c r="Q387" s="489"/>
      <c r="R387" s="489"/>
      <c r="S387" s="489"/>
      <c r="T387" s="489"/>
      <c r="U387" s="489"/>
      <c r="V387" s="489"/>
      <c r="W387" s="489"/>
      <c r="X387" s="489"/>
      <c r="Y387" s="489"/>
      <c r="Z387" s="489"/>
      <c r="AA387" s="489"/>
      <c r="AB387" s="489"/>
      <c r="AC387" s="489"/>
      <c r="AD387" s="489"/>
      <c r="AE387" s="489"/>
      <c r="AF387" s="489"/>
      <c r="AG387" s="489"/>
      <c r="AH387" s="489"/>
      <c r="AI387" s="489"/>
      <c r="AJ387" s="489"/>
      <c r="AK387" s="489"/>
      <c r="AL387" s="489"/>
      <c r="AM387" s="489"/>
      <c r="AN387" s="489"/>
      <c r="AO387" s="489"/>
      <c r="AP387" s="489"/>
      <c r="AQ387" s="489"/>
      <c r="AR387" s="489"/>
      <c r="AS387" s="489"/>
      <c r="AT387" s="489"/>
      <c r="AU387" s="489"/>
      <c r="AV387" s="489"/>
      <c r="AW387" s="489"/>
      <c r="AX387" s="489"/>
      <c r="AY387" s="489"/>
      <c r="AZ387" s="489"/>
      <c r="BA387" s="489"/>
      <c r="BB387" s="489"/>
      <c r="BC387" s="489"/>
      <c r="BD387" s="489"/>
      <c r="BE387" s="489"/>
      <c r="BF387" s="489"/>
      <c r="BG387" s="547"/>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74"/>
      <c r="DO387" s="74"/>
      <c r="DP387" s="74"/>
      <c r="DQ387" s="74"/>
      <c r="DR387" s="74"/>
      <c r="DS387" s="74"/>
      <c r="DT387" s="74"/>
      <c r="DU387" s="74"/>
      <c r="DV387" s="74"/>
      <c r="DW387" s="74"/>
      <c r="DX387" s="74"/>
      <c r="DY387" s="74"/>
      <c r="DZ387" s="74"/>
      <c r="EA387" s="74"/>
      <c r="EB387" s="74"/>
      <c r="EC387" s="3"/>
    </row>
    <row r="388" spans="1:133" s="1" customFormat="1">
      <c r="A388" s="546"/>
      <c r="B388" s="544" t="s">
        <v>672</v>
      </c>
      <c r="C388" s="489"/>
      <c r="D388" s="489"/>
      <c r="E388" s="489"/>
      <c r="F388" s="489"/>
      <c r="G388" s="489"/>
      <c r="H388" s="489"/>
      <c r="I388" s="489"/>
      <c r="J388" s="489"/>
      <c r="K388" s="489"/>
      <c r="L388" s="489"/>
      <c r="M388" s="489"/>
      <c r="N388" s="489"/>
      <c r="O388" s="489"/>
      <c r="P388" s="489"/>
      <c r="Q388" s="489"/>
      <c r="R388" s="489"/>
      <c r="S388" s="489"/>
      <c r="T388" s="489"/>
      <c r="U388" s="489"/>
      <c r="V388" s="489"/>
      <c r="W388" s="489"/>
      <c r="X388" s="489"/>
      <c r="Y388" s="489"/>
      <c r="Z388" s="489"/>
      <c r="AA388" s="489"/>
      <c r="AB388" s="489"/>
      <c r="AC388" s="489"/>
      <c r="AD388" s="489"/>
      <c r="AE388" s="489"/>
      <c r="AF388" s="489"/>
      <c r="AG388" s="489"/>
      <c r="AH388" s="489"/>
      <c r="AI388" s="489"/>
      <c r="AJ388" s="489"/>
      <c r="AK388" s="489"/>
      <c r="AL388" s="489"/>
      <c r="AM388" s="489"/>
      <c r="AN388" s="489"/>
      <c r="AO388" s="489"/>
      <c r="AP388" s="489"/>
      <c r="AQ388" s="489"/>
      <c r="AR388" s="489"/>
      <c r="AS388" s="489"/>
      <c r="AT388" s="489"/>
      <c r="AU388" s="489"/>
      <c r="AV388" s="489"/>
      <c r="AW388" s="489"/>
      <c r="AX388" s="489"/>
      <c r="AY388" s="489"/>
      <c r="AZ388" s="489"/>
      <c r="BA388" s="489"/>
      <c r="BB388" s="489"/>
      <c r="BC388" s="489"/>
      <c r="BD388" s="489"/>
      <c r="BE388" s="489"/>
      <c r="BF388" s="489"/>
      <c r="BG388" s="547"/>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74"/>
      <c r="DO388" s="74"/>
      <c r="DP388" s="74"/>
      <c r="DQ388" s="74"/>
      <c r="DR388" s="74"/>
      <c r="DS388" s="74"/>
      <c r="DT388" s="74"/>
      <c r="DU388" s="74"/>
      <c r="DV388" s="74"/>
      <c r="DW388" s="74"/>
      <c r="DX388" s="74"/>
      <c r="DY388" s="74"/>
      <c r="DZ388" s="74"/>
      <c r="EA388" s="74"/>
      <c r="EB388" s="74"/>
      <c r="EC388" s="3"/>
    </row>
    <row r="389" spans="1:133" s="1" customFormat="1">
      <c r="A389" s="546"/>
      <c r="B389" s="542" t="s">
        <v>673</v>
      </c>
      <c r="C389" s="489"/>
      <c r="D389" s="489"/>
      <c r="E389" s="489"/>
      <c r="F389" s="489"/>
      <c r="G389" s="489"/>
      <c r="H389" s="489"/>
      <c r="I389" s="489"/>
      <c r="J389" s="489"/>
      <c r="K389" s="489"/>
      <c r="L389" s="489"/>
      <c r="M389" s="489"/>
      <c r="N389" s="489"/>
      <c r="O389" s="489"/>
      <c r="P389" s="489"/>
      <c r="Q389" s="489"/>
      <c r="R389" s="489"/>
      <c r="S389" s="489"/>
      <c r="T389" s="489"/>
      <c r="U389" s="489"/>
      <c r="V389" s="489"/>
      <c r="W389" s="489"/>
      <c r="X389" s="489"/>
      <c r="Y389" s="489"/>
      <c r="Z389" s="489"/>
      <c r="AA389" s="489"/>
      <c r="AB389" s="489"/>
      <c r="AC389" s="489"/>
      <c r="AD389" s="489"/>
      <c r="AE389" s="489"/>
      <c r="AF389" s="489"/>
      <c r="AG389" s="489"/>
      <c r="AH389" s="489"/>
      <c r="AI389" s="489"/>
      <c r="AJ389" s="489"/>
      <c r="AK389" s="489"/>
      <c r="AL389" s="489"/>
      <c r="AM389" s="489"/>
      <c r="AN389" s="489"/>
      <c r="AO389" s="489"/>
      <c r="AP389" s="489"/>
      <c r="AQ389" s="489"/>
      <c r="AR389" s="489"/>
      <c r="AS389" s="489"/>
      <c r="AT389" s="489"/>
      <c r="AU389" s="489"/>
      <c r="AV389" s="489"/>
      <c r="AW389" s="489"/>
      <c r="AX389" s="489"/>
      <c r="AY389" s="489"/>
      <c r="AZ389" s="489"/>
      <c r="BA389" s="489"/>
      <c r="BB389" s="489"/>
      <c r="BC389" s="489"/>
      <c r="BD389" s="489"/>
      <c r="BE389" s="489"/>
      <c r="BF389" s="489"/>
      <c r="BG389" s="547"/>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74"/>
      <c r="DO389" s="74"/>
      <c r="DP389" s="74"/>
      <c r="DQ389" s="74"/>
      <c r="DR389" s="74"/>
      <c r="DS389" s="74"/>
      <c r="DT389" s="74"/>
      <c r="DU389" s="74"/>
      <c r="DV389" s="74"/>
      <c r="DW389" s="74"/>
      <c r="DX389" s="74"/>
      <c r="DY389" s="74"/>
      <c r="DZ389" s="74"/>
      <c r="EA389" s="74"/>
      <c r="EB389" s="74"/>
      <c r="EC389" s="3"/>
    </row>
    <row r="390" spans="1:133" s="1" customFormat="1">
      <c r="A390" s="546"/>
      <c r="B390" s="537" t="s">
        <v>601</v>
      </c>
      <c r="C390" s="489"/>
      <c r="D390" s="489"/>
      <c r="E390" s="489"/>
      <c r="F390" s="489"/>
      <c r="G390" s="489"/>
      <c r="H390" s="489"/>
      <c r="I390" s="489"/>
      <c r="J390" s="489"/>
      <c r="K390" s="489"/>
      <c r="L390" s="489"/>
      <c r="M390" s="489"/>
      <c r="N390" s="489"/>
      <c r="O390" s="489"/>
      <c r="P390" s="489"/>
      <c r="Q390" s="489"/>
      <c r="R390" s="489"/>
      <c r="S390" s="489"/>
      <c r="T390" s="489"/>
      <c r="U390" s="489"/>
      <c r="V390" s="489"/>
      <c r="W390" s="489"/>
      <c r="X390" s="489"/>
      <c r="Y390" s="489"/>
      <c r="Z390" s="489"/>
      <c r="AA390" s="489"/>
      <c r="AB390" s="489"/>
      <c r="AC390" s="489"/>
      <c r="AD390" s="489"/>
      <c r="AE390" s="489"/>
      <c r="AF390" s="489"/>
      <c r="AG390" s="489"/>
      <c r="AH390" s="489"/>
      <c r="AI390" s="489"/>
      <c r="AJ390" s="489"/>
      <c r="AK390" s="489"/>
      <c r="AL390" s="489"/>
      <c r="AM390" s="489"/>
      <c r="AN390" s="489"/>
      <c r="AO390" s="489"/>
      <c r="AP390" s="489"/>
      <c r="AQ390" s="489"/>
      <c r="AR390" s="489"/>
      <c r="AS390" s="489"/>
      <c r="AT390" s="489"/>
      <c r="AU390" s="489"/>
      <c r="AV390" s="489"/>
      <c r="AW390" s="489"/>
      <c r="AX390" s="489"/>
      <c r="AY390" s="489"/>
      <c r="AZ390" s="489"/>
      <c r="BA390" s="489"/>
      <c r="BB390" s="489"/>
      <c r="BC390" s="489"/>
      <c r="BD390" s="489"/>
      <c r="BE390" s="489"/>
      <c r="BF390" s="489"/>
      <c r="BG390" s="547"/>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74"/>
      <c r="DO390" s="74"/>
      <c r="DP390" s="74"/>
      <c r="DQ390" s="74"/>
      <c r="DR390" s="74"/>
      <c r="DS390" s="74"/>
      <c r="DT390" s="74"/>
      <c r="DU390" s="74"/>
      <c r="DV390" s="74"/>
      <c r="DW390" s="74"/>
      <c r="DX390" s="74"/>
      <c r="DY390" s="74"/>
      <c r="DZ390" s="74"/>
      <c r="EA390" s="74"/>
      <c r="EB390" s="74"/>
      <c r="EC390" s="3"/>
    </row>
    <row r="391" spans="1:133" s="1" customFormat="1">
      <c r="A391" s="546"/>
      <c r="B391" s="538" t="s">
        <v>674</v>
      </c>
      <c r="C391" s="489"/>
      <c r="D391" s="489"/>
      <c r="E391" s="489"/>
      <c r="F391" s="489"/>
      <c r="G391" s="489"/>
      <c r="H391" s="489"/>
      <c r="I391" s="489"/>
      <c r="J391" s="489"/>
      <c r="K391" s="489"/>
      <c r="L391" s="489"/>
      <c r="M391" s="489"/>
      <c r="N391" s="489"/>
      <c r="O391" s="489"/>
      <c r="P391" s="489"/>
      <c r="Q391" s="489"/>
      <c r="R391" s="489"/>
      <c r="S391" s="489"/>
      <c r="T391" s="489"/>
      <c r="U391" s="489"/>
      <c r="V391" s="489"/>
      <c r="W391" s="489"/>
      <c r="X391" s="489"/>
      <c r="Y391" s="489"/>
      <c r="Z391" s="489"/>
      <c r="AA391" s="489"/>
      <c r="AB391" s="489"/>
      <c r="AC391" s="489"/>
      <c r="AD391" s="489"/>
      <c r="AE391" s="489"/>
      <c r="AF391" s="489"/>
      <c r="AG391" s="489"/>
      <c r="AH391" s="489"/>
      <c r="AI391" s="489"/>
      <c r="AJ391" s="489"/>
      <c r="AK391" s="489"/>
      <c r="AL391" s="489"/>
      <c r="AM391" s="489"/>
      <c r="AN391" s="489"/>
      <c r="AO391" s="489"/>
      <c r="AP391" s="489"/>
      <c r="AQ391" s="489"/>
      <c r="AR391" s="489"/>
      <c r="AS391" s="489"/>
      <c r="AT391" s="489"/>
      <c r="AU391" s="489"/>
      <c r="AV391" s="489"/>
      <c r="AW391" s="489"/>
      <c r="AX391" s="489"/>
      <c r="AY391" s="489"/>
      <c r="AZ391" s="489"/>
      <c r="BA391" s="489"/>
      <c r="BB391" s="489"/>
      <c r="BC391" s="489"/>
      <c r="BD391" s="489"/>
      <c r="BE391" s="489"/>
      <c r="BF391" s="489"/>
      <c r="BG391" s="547"/>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74"/>
      <c r="DO391" s="74"/>
      <c r="DP391" s="74"/>
      <c r="DQ391" s="74"/>
      <c r="DR391" s="74"/>
      <c r="DS391" s="74"/>
      <c r="DT391" s="74"/>
      <c r="DU391" s="74"/>
      <c r="DV391" s="74"/>
      <c r="DW391" s="74"/>
      <c r="DX391" s="74"/>
      <c r="DY391" s="74"/>
      <c r="DZ391" s="74"/>
      <c r="EA391" s="74"/>
      <c r="EB391" s="74"/>
      <c r="EC391" s="3"/>
    </row>
    <row r="392" spans="1:133" s="1" customFormat="1">
      <c r="A392" s="546"/>
      <c r="B392" s="544" t="s">
        <v>675</v>
      </c>
      <c r="C392" s="489"/>
      <c r="D392" s="489"/>
      <c r="E392" s="489"/>
      <c r="F392" s="489"/>
      <c r="G392" s="489"/>
      <c r="H392" s="489"/>
      <c r="I392" s="489"/>
      <c r="J392" s="489"/>
      <c r="K392" s="489"/>
      <c r="L392" s="489"/>
      <c r="M392" s="489"/>
      <c r="N392" s="489"/>
      <c r="O392" s="489"/>
      <c r="P392" s="489"/>
      <c r="Q392" s="489"/>
      <c r="R392" s="489"/>
      <c r="S392" s="489"/>
      <c r="T392" s="489"/>
      <c r="U392" s="489"/>
      <c r="V392" s="489"/>
      <c r="W392" s="489"/>
      <c r="X392" s="489"/>
      <c r="Y392" s="489"/>
      <c r="Z392" s="489"/>
      <c r="AA392" s="489"/>
      <c r="AB392" s="489"/>
      <c r="AC392" s="489"/>
      <c r="AD392" s="489"/>
      <c r="AE392" s="489"/>
      <c r="AF392" s="489"/>
      <c r="AG392" s="489"/>
      <c r="AH392" s="489"/>
      <c r="AI392" s="489"/>
      <c r="AJ392" s="489"/>
      <c r="AK392" s="489"/>
      <c r="AL392" s="489"/>
      <c r="AM392" s="489"/>
      <c r="AN392" s="489"/>
      <c r="AO392" s="489"/>
      <c r="AP392" s="489"/>
      <c r="AQ392" s="489"/>
      <c r="AR392" s="489"/>
      <c r="AS392" s="489"/>
      <c r="AT392" s="489"/>
      <c r="AU392" s="489"/>
      <c r="AV392" s="489"/>
      <c r="AW392" s="489"/>
      <c r="AX392" s="489"/>
      <c r="AY392" s="489"/>
      <c r="AZ392" s="489"/>
      <c r="BA392" s="489"/>
      <c r="BB392" s="489"/>
      <c r="BC392" s="489"/>
      <c r="BD392" s="489"/>
      <c r="BE392" s="489"/>
      <c r="BF392" s="489"/>
      <c r="BG392" s="547"/>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74"/>
      <c r="DO392" s="74"/>
      <c r="DP392" s="74"/>
      <c r="DQ392" s="74"/>
      <c r="DR392" s="74"/>
      <c r="DS392" s="74"/>
      <c r="DT392" s="74"/>
      <c r="DU392" s="74"/>
      <c r="DV392" s="74"/>
      <c r="DW392" s="74"/>
      <c r="DX392" s="74"/>
      <c r="DY392" s="74"/>
      <c r="DZ392" s="74"/>
      <c r="EA392" s="74"/>
      <c r="EB392" s="74"/>
      <c r="EC392" s="3"/>
    </row>
    <row r="393" spans="1:133" s="1" customFormat="1">
      <c r="A393" s="546"/>
      <c r="B393" s="544" t="s">
        <v>676</v>
      </c>
      <c r="C393" s="489"/>
      <c r="D393" s="489"/>
      <c r="E393" s="489"/>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c r="AL393" s="489"/>
      <c r="AM393" s="489"/>
      <c r="AN393" s="489"/>
      <c r="AO393" s="489"/>
      <c r="AP393" s="489"/>
      <c r="AQ393" s="489"/>
      <c r="AR393" s="489"/>
      <c r="AS393" s="489"/>
      <c r="AT393" s="489"/>
      <c r="AU393" s="489"/>
      <c r="AV393" s="489"/>
      <c r="AW393" s="489"/>
      <c r="AX393" s="489"/>
      <c r="AY393" s="489"/>
      <c r="AZ393" s="489"/>
      <c r="BA393" s="489"/>
      <c r="BB393" s="489"/>
      <c r="BC393" s="489"/>
      <c r="BD393" s="489"/>
      <c r="BE393" s="489"/>
      <c r="BF393" s="489"/>
      <c r="BG393" s="547"/>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74"/>
      <c r="DO393" s="74"/>
      <c r="DP393" s="74"/>
      <c r="DQ393" s="74"/>
      <c r="DR393" s="74"/>
      <c r="DS393" s="74"/>
      <c r="DT393" s="74"/>
      <c r="DU393" s="74"/>
      <c r="DV393" s="74"/>
      <c r="DW393" s="74"/>
      <c r="DX393" s="74"/>
      <c r="DY393" s="74"/>
      <c r="DZ393" s="74"/>
      <c r="EA393" s="74"/>
      <c r="EB393" s="74"/>
      <c r="EC393" s="3"/>
    </row>
    <row r="394" spans="1:133" s="1" customFormat="1">
      <c r="A394" s="546"/>
      <c r="B394" s="544" t="s">
        <v>677</v>
      </c>
      <c r="C394" s="489"/>
      <c r="D394" s="489"/>
      <c r="E394" s="489"/>
      <c r="F394" s="489"/>
      <c r="G394" s="489"/>
      <c r="H394" s="489"/>
      <c r="I394" s="489"/>
      <c r="J394" s="489"/>
      <c r="K394" s="489"/>
      <c r="L394" s="489"/>
      <c r="M394" s="489"/>
      <c r="N394" s="489"/>
      <c r="O394" s="489"/>
      <c r="P394" s="489"/>
      <c r="Q394" s="489"/>
      <c r="R394" s="489"/>
      <c r="S394" s="489"/>
      <c r="T394" s="489"/>
      <c r="U394" s="489"/>
      <c r="V394" s="489"/>
      <c r="W394" s="489"/>
      <c r="X394" s="489"/>
      <c r="Y394" s="489"/>
      <c r="Z394" s="489"/>
      <c r="AA394" s="489"/>
      <c r="AB394" s="489"/>
      <c r="AC394" s="489"/>
      <c r="AD394" s="489"/>
      <c r="AE394" s="489"/>
      <c r="AF394" s="489"/>
      <c r="AG394" s="489"/>
      <c r="AH394" s="489"/>
      <c r="AI394" s="489"/>
      <c r="AJ394" s="489"/>
      <c r="AK394" s="489"/>
      <c r="AL394" s="489"/>
      <c r="AM394" s="489"/>
      <c r="AN394" s="489"/>
      <c r="AO394" s="489"/>
      <c r="AP394" s="489"/>
      <c r="AQ394" s="489"/>
      <c r="AR394" s="489"/>
      <c r="AS394" s="489"/>
      <c r="AT394" s="489"/>
      <c r="AU394" s="489"/>
      <c r="AV394" s="489"/>
      <c r="AW394" s="489"/>
      <c r="AX394" s="489"/>
      <c r="AY394" s="489"/>
      <c r="AZ394" s="489"/>
      <c r="BA394" s="489"/>
      <c r="BB394" s="489"/>
      <c r="BC394" s="489"/>
      <c r="BD394" s="489"/>
      <c r="BE394" s="489"/>
      <c r="BF394" s="489"/>
      <c r="BG394" s="547"/>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74"/>
      <c r="DO394" s="74"/>
      <c r="DP394" s="74"/>
      <c r="DQ394" s="74"/>
      <c r="DR394" s="74"/>
      <c r="DS394" s="74"/>
      <c r="DT394" s="74"/>
      <c r="DU394" s="74"/>
      <c r="DV394" s="74"/>
      <c r="DW394" s="74"/>
      <c r="DX394" s="74"/>
      <c r="DY394" s="74"/>
      <c r="DZ394" s="74"/>
      <c r="EA394" s="74"/>
      <c r="EB394" s="74"/>
      <c r="EC394" s="3"/>
    </row>
    <row r="395" spans="1:133" s="1" customFormat="1">
      <c r="A395" s="546"/>
      <c r="B395" s="537" t="s">
        <v>602</v>
      </c>
      <c r="C395" s="489"/>
      <c r="D395" s="489"/>
      <c r="E395" s="489"/>
      <c r="F395" s="489"/>
      <c r="G395" s="489"/>
      <c r="H395" s="489"/>
      <c r="I395" s="489"/>
      <c r="J395" s="489"/>
      <c r="K395" s="489"/>
      <c r="L395" s="489"/>
      <c r="M395" s="489"/>
      <c r="N395" s="489"/>
      <c r="O395" s="489"/>
      <c r="P395" s="489"/>
      <c r="Q395" s="489"/>
      <c r="R395" s="489"/>
      <c r="S395" s="489"/>
      <c r="T395" s="489"/>
      <c r="U395" s="489"/>
      <c r="V395" s="489"/>
      <c r="W395" s="489"/>
      <c r="X395" s="489"/>
      <c r="Y395" s="489"/>
      <c r="Z395" s="489"/>
      <c r="AA395" s="489"/>
      <c r="AB395" s="489"/>
      <c r="AC395" s="489"/>
      <c r="AD395" s="489"/>
      <c r="AE395" s="489"/>
      <c r="AF395" s="489"/>
      <c r="AG395" s="489"/>
      <c r="AH395" s="489"/>
      <c r="AI395" s="489"/>
      <c r="AJ395" s="489"/>
      <c r="AK395" s="489"/>
      <c r="AL395" s="489"/>
      <c r="AM395" s="489"/>
      <c r="AN395" s="489"/>
      <c r="AO395" s="489"/>
      <c r="AP395" s="489"/>
      <c r="AQ395" s="489"/>
      <c r="AR395" s="489"/>
      <c r="AS395" s="489"/>
      <c r="AT395" s="489"/>
      <c r="AU395" s="489"/>
      <c r="AV395" s="489"/>
      <c r="AW395" s="489"/>
      <c r="AX395" s="489"/>
      <c r="AY395" s="489"/>
      <c r="AZ395" s="489"/>
      <c r="BA395" s="489"/>
      <c r="BB395" s="489"/>
      <c r="BC395" s="489"/>
      <c r="BD395" s="489"/>
      <c r="BE395" s="489"/>
      <c r="BF395" s="489"/>
      <c r="BG395" s="547"/>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74"/>
      <c r="DO395" s="74"/>
      <c r="DP395" s="74"/>
      <c r="DQ395" s="74"/>
      <c r="DR395" s="74"/>
      <c r="DS395" s="74"/>
      <c r="DT395" s="74"/>
      <c r="DU395" s="74"/>
      <c r="DV395" s="74"/>
      <c r="DW395" s="74"/>
      <c r="DX395" s="74"/>
      <c r="DY395" s="74"/>
      <c r="DZ395" s="74"/>
      <c r="EA395" s="74"/>
      <c r="EB395" s="74"/>
      <c r="EC395" s="3"/>
    </row>
    <row r="396" spans="1:133" s="1" customFormat="1">
      <c r="A396" s="546"/>
      <c r="B396" s="538" t="s">
        <v>678</v>
      </c>
      <c r="C396" s="489"/>
      <c r="D396" s="489"/>
      <c r="E396" s="489"/>
      <c r="F396" s="489"/>
      <c r="G396" s="489"/>
      <c r="H396" s="489"/>
      <c r="I396" s="489"/>
      <c r="J396" s="489"/>
      <c r="K396" s="489"/>
      <c r="L396" s="489"/>
      <c r="M396" s="489"/>
      <c r="N396" s="489"/>
      <c r="O396" s="489"/>
      <c r="P396" s="489"/>
      <c r="Q396" s="489"/>
      <c r="R396" s="489"/>
      <c r="S396" s="489"/>
      <c r="T396" s="489"/>
      <c r="U396" s="489"/>
      <c r="V396" s="489"/>
      <c r="W396" s="489"/>
      <c r="X396" s="489"/>
      <c r="Y396" s="489"/>
      <c r="Z396" s="489"/>
      <c r="AA396" s="489"/>
      <c r="AB396" s="489"/>
      <c r="AC396" s="489"/>
      <c r="AD396" s="489"/>
      <c r="AE396" s="489"/>
      <c r="AF396" s="489"/>
      <c r="AG396" s="489"/>
      <c r="AH396" s="489"/>
      <c r="AI396" s="489"/>
      <c r="AJ396" s="489"/>
      <c r="AK396" s="489"/>
      <c r="AL396" s="489"/>
      <c r="AM396" s="489"/>
      <c r="AN396" s="489"/>
      <c r="AO396" s="489"/>
      <c r="AP396" s="489"/>
      <c r="AQ396" s="489"/>
      <c r="AR396" s="489"/>
      <c r="AS396" s="489"/>
      <c r="AT396" s="489"/>
      <c r="AU396" s="489"/>
      <c r="AV396" s="489"/>
      <c r="AW396" s="489"/>
      <c r="AX396" s="489"/>
      <c r="AY396" s="489"/>
      <c r="AZ396" s="489"/>
      <c r="BA396" s="489"/>
      <c r="BB396" s="489"/>
      <c r="BC396" s="489"/>
      <c r="BD396" s="489"/>
      <c r="BE396" s="489"/>
      <c r="BF396" s="489"/>
      <c r="BG396" s="547"/>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74"/>
      <c r="DO396" s="74"/>
      <c r="DP396" s="74"/>
      <c r="DQ396" s="74"/>
      <c r="DR396" s="74"/>
      <c r="DS396" s="74"/>
      <c r="DT396" s="74"/>
      <c r="DU396" s="74"/>
      <c r="DV396" s="74"/>
      <c r="DW396" s="74"/>
      <c r="DX396" s="74"/>
      <c r="DY396" s="74"/>
      <c r="DZ396" s="74"/>
      <c r="EA396" s="74"/>
      <c r="EB396" s="74"/>
      <c r="EC396" s="3"/>
    </row>
    <row r="397" spans="1:133" s="1" customFormat="1">
      <c r="A397" s="546"/>
      <c r="B397" s="544" t="s">
        <v>680</v>
      </c>
      <c r="C397" s="489"/>
      <c r="D397" s="489"/>
      <c r="E397" s="489"/>
      <c r="F397" s="489"/>
      <c r="G397" s="489"/>
      <c r="H397" s="489"/>
      <c r="I397" s="489"/>
      <c r="J397" s="489"/>
      <c r="K397" s="489"/>
      <c r="L397" s="489"/>
      <c r="M397" s="489"/>
      <c r="N397" s="489"/>
      <c r="O397" s="489"/>
      <c r="P397" s="489"/>
      <c r="Q397" s="489"/>
      <c r="R397" s="489"/>
      <c r="S397" s="489"/>
      <c r="T397" s="489"/>
      <c r="U397" s="489"/>
      <c r="V397" s="489"/>
      <c r="W397" s="489"/>
      <c r="X397" s="489"/>
      <c r="Y397" s="489"/>
      <c r="Z397" s="489"/>
      <c r="AA397" s="489"/>
      <c r="AB397" s="489"/>
      <c r="AC397" s="489"/>
      <c r="AD397" s="489"/>
      <c r="AE397" s="489"/>
      <c r="AF397" s="489"/>
      <c r="AG397" s="489"/>
      <c r="AH397" s="489"/>
      <c r="AI397" s="489"/>
      <c r="AJ397" s="489"/>
      <c r="AK397" s="489"/>
      <c r="AL397" s="489"/>
      <c r="AM397" s="489"/>
      <c r="AN397" s="489"/>
      <c r="AO397" s="489"/>
      <c r="AP397" s="489"/>
      <c r="AQ397" s="489"/>
      <c r="AR397" s="489"/>
      <c r="AS397" s="489"/>
      <c r="AT397" s="489"/>
      <c r="AU397" s="489"/>
      <c r="AV397" s="489"/>
      <c r="AW397" s="489"/>
      <c r="AX397" s="489"/>
      <c r="AY397" s="489"/>
      <c r="AZ397" s="489"/>
      <c r="BA397" s="489"/>
      <c r="BB397" s="489"/>
      <c r="BC397" s="489"/>
      <c r="BD397" s="489"/>
      <c r="BE397" s="489"/>
      <c r="BF397" s="489"/>
      <c r="BG397" s="547"/>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74"/>
      <c r="DO397" s="74"/>
      <c r="DP397" s="74"/>
      <c r="DQ397" s="74"/>
      <c r="DR397" s="74"/>
      <c r="DS397" s="74"/>
      <c r="DT397" s="74"/>
      <c r="DU397" s="74"/>
      <c r="DV397" s="74"/>
      <c r="DW397" s="74"/>
      <c r="DX397" s="74"/>
      <c r="DY397" s="74"/>
      <c r="DZ397" s="74"/>
      <c r="EA397" s="74"/>
      <c r="EB397" s="74"/>
      <c r="EC397" s="3"/>
    </row>
    <row r="398" spans="1:133" s="1" customFormat="1">
      <c r="A398" s="546"/>
      <c r="B398" s="544" t="s">
        <v>681</v>
      </c>
      <c r="C398" s="489"/>
      <c r="D398" s="489"/>
      <c r="E398" s="489"/>
      <c r="F398" s="489"/>
      <c r="G398" s="489"/>
      <c r="H398" s="489"/>
      <c r="I398" s="489"/>
      <c r="J398" s="489"/>
      <c r="K398" s="489"/>
      <c r="L398" s="489"/>
      <c r="M398" s="489"/>
      <c r="N398" s="489"/>
      <c r="O398" s="489"/>
      <c r="P398" s="489"/>
      <c r="Q398" s="489"/>
      <c r="R398" s="489"/>
      <c r="S398" s="489"/>
      <c r="T398" s="489"/>
      <c r="U398" s="489"/>
      <c r="V398" s="489"/>
      <c r="W398" s="489"/>
      <c r="X398" s="489"/>
      <c r="Y398" s="489"/>
      <c r="Z398" s="489"/>
      <c r="AA398" s="489"/>
      <c r="AB398" s="489"/>
      <c r="AC398" s="489"/>
      <c r="AD398" s="489"/>
      <c r="AE398" s="489"/>
      <c r="AF398" s="489"/>
      <c r="AG398" s="489"/>
      <c r="AH398" s="489"/>
      <c r="AI398" s="489"/>
      <c r="AJ398" s="489"/>
      <c r="AK398" s="489"/>
      <c r="AL398" s="489"/>
      <c r="AM398" s="489"/>
      <c r="AN398" s="489"/>
      <c r="AO398" s="489"/>
      <c r="AP398" s="489"/>
      <c r="AQ398" s="489"/>
      <c r="AR398" s="489"/>
      <c r="AS398" s="489"/>
      <c r="AT398" s="489"/>
      <c r="AU398" s="489"/>
      <c r="AV398" s="489"/>
      <c r="AW398" s="489"/>
      <c r="AX398" s="489"/>
      <c r="AY398" s="489"/>
      <c r="AZ398" s="489"/>
      <c r="BA398" s="489"/>
      <c r="BB398" s="489"/>
      <c r="BC398" s="489"/>
      <c r="BD398" s="489"/>
      <c r="BE398" s="489"/>
      <c r="BF398" s="489"/>
      <c r="BG398" s="547"/>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74"/>
      <c r="DO398" s="74"/>
      <c r="DP398" s="74"/>
      <c r="DQ398" s="74"/>
      <c r="DR398" s="74"/>
      <c r="DS398" s="74"/>
      <c r="DT398" s="74"/>
      <c r="DU398" s="74"/>
      <c r="DV398" s="74"/>
      <c r="DW398" s="74"/>
      <c r="DX398" s="74"/>
      <c r="DY398" s="74"/>
      <c r="DZ398" s="74"/>
      <c r="EA398" s="74"/>
      <c r="EB398" s="74"/>
      <c r="EC398" s="3"/>
    </row>
    <row r="399" spans="1:133" s="1" customFormat="1">
      <c r="A399" s="546"/>
      <c r="B399" s="537" t="s">
        <v>603</v>
      </c>
      <c r="C399" s="489"/>
      <c r="D399" s="489"/>
      <c r="E399" s="489"/>
      <c r="F399" s="489"/>
      <c r="G399" s="489"/>
      <c r="H399" s="489"/>
      <c r="I399" s="489"/>
      <c r="J399" s="489"/>
      <c r="K399" s="489"/>
      <c r="L399" s="489"/>
      <c r="M399" s="489"/>
      <c r="N399" s="489"/>
      <c r="O399" s="489"/>
      <c r="P399" s="489"/>
      <c r="Q399" s="489"/>
      <c r="R399" s="489"/>
      <c r="S399" s="489"/>
      <c r="T399" s="489"/>
      <c r="U399" s="489"/>
      <c r="V399" s="489"/>
      <c r="W399" s="489"/>
      <c r="X399" s="489"/>
      <c r="Y399" s="489"/>
      <c r="Z399" s="489"/>
      <c r="AA399" s="489"/>
      <c r="AB399" s="489"/>
      <c r="AC399" s="489"/>
      <c r="AD399" s="489"/>
      <c r="AE399" s="489"/>
      <c r="AF399" s="489"/>
      <c r="AG399" s="489"/>
      <c r="AH399" s="489"/>
      <c r="AI399" s="489"/>
      <c r="AJ399" s="489"/>
      <c r="AK399" s="489"/>
      <c r="AL399" s="489"/>
      <c r="AM399" s="489"/>
      <c r="AN399" s="489"/>
      <c r="AO399" s="489"/>
      <c r="AP399" s="489"/>
      <c r="AQ399" s="489"/>
      <c r="AR399" s="489"/>
      <c r="AS399" s="489"/>
      <c r="AT399" s="489"/>
      <c r="AU399" s="489"/>
      <c r="AV399" s="489"/>
      <c r="AW399" s="489"/>
      <c r="AX399" s="489"/>
      <c r="AY399" s="489"/>
      <c r="AZ399" s="489"/>
      <c r="BA399" s="489"/>
      <c r="BB399" s="489"/>
      <c r="BC399" s="489"/>
      <c r="BD399" s="489"/>
      <c r="BE399" s="489"/>
      <c r="BF399" s="489"/>
      <c r="BG399" s="547"/>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74"/>
      <c r="DO399" s="74"/>
      <c r="DP399" s="74"/>
      <c r="DQ399" s="74"/>
      <c r="DR399" s="74"/>
      <c r="DS399" s="74"/>
      <c r="DT399" s="74"/>
      <c r="DU399" s="74"/>
      <c r="DV399" s="74"/>
      <c r="DW399" s="74"/>
      <c r="DX399" s="74"/>
      <c r="DY399" s="74"/>
      <c r="DZ399" s="74"/>
      <c r="EA399" s="74"/>
      <c r="EB399" s="74"/>
      <c r="EC399" s="3"/>
    </row>
    <row r="400" spans="1:133" s="1" customFormat="1">
      <c r="A400" s="546"/>
      <c r="B400" s="538" t="s">
        <v>682</v>
      </c>
      <c r="C400" s="489"/>
      <c r="D400" s="489"/>
      <c r="E400" s="489"/>
      <c r="F400" s="489"/>
      <c r="G400" s="489"/>
      <c r="H400" s="489"/>
      <c r="I400" s="489"/>
      <c r="J400" s="489"/>
      <c r="K400" s="489"/>
      <c r="L400" s="489"/>
      <c r="M400" s="489"/>
      <c r="N400" s="489"/>
      <c r="O400" s="489"/>
      <c r="P400" s="489"/>
      <c r="Q400" s="489"/>
      <c r="R400" s="489"/>
      <c r="S400" s="489"/>
      <c r="T400" s="489"/>
      <c r="U400" s="489"/>
      <c r="V400" s="489"/>
      <c r="W400" s="489"/>
      <c r="X400" s="489"/>
      <c r="Y400" s="489"/>
      <c r="Z400" s="489"/>
      <c r="AA400" s="489"/>
      <c r="AB400" s="489"/>
      <c r="AC400" s="489"/>
      <c r="AD400" s="489"/>
      <c r="AE400" s="489"/>
      <c r="AF400" s="489"/>
      <c r="AG400" s="489"/>
      <c r="AH400" s="489"/>
      <c r="AI400" s="489"/>
      <c r="AJ400" s="489"/>
      <c r="AK400" s="489"/>
      <c r="AL400" s="489"/>
      <c r="AM400" s="489"/>
      <c r="AN400" s="489"/>
      <c r="AO400" s="489"/>
      <c r="AP400" s="489"/>
      <c r="AQ400" s="489"/>
      <c r="AR400" s="489"/>
      <c r="AS400" s="489"/>
      <c r="AT400" s="489"/>
      <c r="AU400" s="489"/>
      <c r="AV400" s="489"/>
      <c r="AW400" s="489"/>
      <c r="AX400" s="489"/>
      <c r="AY400" s="489"/>
      <c r="AZ400" s="489"/>
      <c r="BA400" s="489"/>
      <c r="BB400" s="489"/>
      <c r="BC400" s="489"/>
      <c r="BD400" s="489"/>
      <c r="BE400" s="489"/>
      <c r="BF400" s="489"/>
      <c r="BG400" s="547"/>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74"/>
      <c r="DO400" s="74"/>
      <c r="DP400" s="74"/>
      <c r="DQ400" s="74"/>
      <c r="DR400" s="74"/>
      <c r="DS400" s="74"/>
      <c r="DT400" s="74"/>
      <c r="DU400" s="74"/>
      <c r="DV400" s="74"/>
      <c r="DW400" s="74"/>
      <c r="DX400" s="74"/>
      <c r="DY400" s="74"/>
      <c r="DZ400" s="74"/>
      <c r="EA400" s="74"/>
      <c r="EB400" s="74"/>
      <c r="EC400" s="3"/>
    </row>
    <row r="401" spans="1:133" s="1" customFormat="1">
      <c r="A401" s="546"/>
      <c r="B401" s="544" t="s">
        <v>683</v>
      </c>
      <c r="C401" s="489"/>
      <c r="D401" s="489"/>
      <c r="E401" s="489"/>
      <c r="F401" s="489"/>
      <c r="G401" s="489"/>
      <c r="H401" s="489"/>
      <c r="I401" s="489"/>
      <c r="J401" s="489"/>
      <c r="K401" s="489"/>
      <c r="L401" s="489"/>
      <c r="M401" s="489"/>
      <c r="N401" s="489"/>
      <c r="O401" s="489"/>
      <c r="P401" s="489"/>
      <c r="Q401" s="489"/>
      <c r="R401" s="489"/>
      <c r="S401" s="489"/>
      <c r="T401" s="489"/>
      <c r="U401" s="489"/>
      <c r="V401" s="489"/>
      <c r="W401" s="489"/>
      <c r="X401" s="489"/>
      <c r="Y401" s="489"/>
      <c r="Z401" s="489"/>
      <c r="AA401" s="489"/>
      <c r="AB401" s="489"/>
      <c r="AC401" s="489"/>
      <c r="AD401" s="489"/>
      <c r="AE401" s="489"/>
      <c r="AF401" s="489"/>
      <c r="AG401" s="489"/>
      <c r="AH401" s="489"/>
      <c r="AI401" s="489"/>
      <c r="AJ401" s="489"/>
      <c r="AK401" s="489"/>
      <c r="AL401" s="489"/>
      <c r="AM401" s="489"/>
      <c r="AN401" s="489"/>
      <c r="AO401" s="489"/>
      <c r="AP401" s="489"/>
      <c r="AQ401" s="489"/>
      <c r="AR401" s="489"/>
      <c r="AS401" s="489"/>
      <c r="AT401" s="489"/>
      <c r="AU401" s="489"/>
      <c r="AV401" s="489"/>
      <c r="AW401" s="489"/>
      <c r="AX401" s="489"/>
      <c r="AY401" s="489"/>
      <c r="AZ401" s="489"/>
      <c r="BA401" s="489"/>
      <c r="BB401" s="489"/>
      <c r="BC401" s="489"/>
      <c r="BD401" s="489"/>
      <c r="BE401" s="489"/>
      <c r="BF401" s="489"/>
      <c r="BG401" s="547"/>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74"/>
      <c r="DO401" s="74"/>
      <c r="DP401" s="74"/>
      <c r="DQ401" s="74"/>
      <c r="DR401" s="74"/>
      <c r="DS401" s="74"/>
      <c r="DT401" s="74"/>
      <c r="DU401" s="74"/>
      <c r="DV401" s="74"/>
      <c r="DW401" s="74"/>
      <c r="DX401" s="74"/>
      <c r="DY401" s="74"/>
      <c r="DZ401" s="74"/>
      <c r="EA401" s="74"/>
      <c r="EB401" s="74"/>
      <c r="EC401" s="3"/>
    </row>
    <row r="402" spans="1:133" s="1" customFormat="1">
      <c r="A402" s="546"/>
      <c r="B402" s="544" t="s">
        <v>792</v>
      </c>
      <c r="C402" s="489"/>
      <c r="D402" s="489"/>
      <c r="E402" s="489"/>
      <c r="F402" s="489"/>
      <c r="G402" s="489"/>
      <c r="H402" s="489"/>
      <c r="I402" s="489"/>
      <c r="J402" s="489"/>
      <c r="K402" s="489"/>
      <c r="L402" s="489"/>
      <c r="M402" s="489"/>
      <c r="N402" s="489"/>
      <c r="O402" s="489"/>
      <c r="P402" s="489"/>
      <c r="Q402" s="489"/>
      <c r="R402" s="489"/>
      <c r="S402" s="489"/>
      <c r="T402" s="489"/>
      <c r="U402" s="489"/>
      <c r="V402" s="489"/>
      <c r="W402" s="489"/>
      <c r="X402" s="489"/>
      <c r="Y402" s="489"/>
      <c r="Z402" s="489"/>
      <c r="AA402" s="489"/>
      <c r="AB402" s="489"/>
      <c r="AC402" s="489"/>
      <c r="AD402" s="489"/>
      <c r="AE402" s="489"/>
      <c r="AF402" s="489"/>
      <c r="AG402" s="489"/>
      <c r="AH402" s="489"/>
      <c r="AI402" s="489"/>
      <c r="AJ402" s="489"/>
      <c r="AK402" s="489"/>
      <c r="AL402" s="489"/>
      <c r="AM402" s="489"/>
      <c r="AN402" s="489"/>
      <c r="AO402" s="489"/>
      <c r="AP402" s="489"/>
      <c r="AQ402" s="489"/>
      <c r="AR402" s="489"/>
      <c r="AS402" s="489"/>
      <c r="AT402" s="489"/>
      <c r="AU402" s="489"/>
      <c r="AV402" s="489"/>
      <c r="AW402" s="489"/>
      <c r="AX402" s="489"/>
      <c r="AY402" s="489"/>
      <c r="AZ402" s="489"/>
      <c r="BA402" s="489"/>
      <c r="BB402" s="489"/>
      <c r="BC402" s="489"/>
      <c r="BD402" s="489"/>
      <c r="BE402" s="489"/>
      <c r="BF402" s="489"/>
      <c r="BG402" s="547"/>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74"/>
      <c r="DO402" s="74"/>
      <c r="DP402" s="74"/>
      <c r="DQ402" s="74"/>
      <c r="DR402" s="74"/>
      <c r="DS402" s="74"/>
      <c r="DT402" s="74"/>
      <c r="DU402" s="74"/>
      <c r="DV402" s="74"/>
      <c r="DW402" s="74"/>
      <c r="DX402" s="74"/>
      <c r="DY402" s="74"/>
      <c r="DZ402" s="74"/>
      <c r="EA402" s="74"/>
      <c r="EB402" s="74"/>
      <c r="EC402" s="3"/>
    </row>
    <row r="403" spans="1:133" s="1" customFormat="1">
      <c r="A403" s="546"/>
      <c r="B403" s="537" t="s">
        <v>604</v>
      </c>
      <c r="C403" s="489"/>
      <c r="D403" s="489"/>
      <c r="E403" s="489"/>
      <c r="F403" s="489"/>
      <c r="G403" s="489"/>
      <c r="H403" s="489"/>
      <c r="I403" s="489"/>
      <c r="J403" s="489"/>
      <c r="K403" s="489"/>
      <c r="L403" s="489"/>
      <c r="M403" s="489"/>
      <c r="N403" s="489"/>
      <c r="O403" s="489"/>
      <c r="P403" s="489"/>
      <c r="Q403" s="489"/>
      <c r="R403" s="489"/>
      <c r="S403" s="489"/>
      <c r="T403" s="489"/>
      <c r="U403" s="489"/>
      <c r="V403" s="489"/>
      <c r="W403" s="489"/>
      <c r="X403" s="489"/>
      <c r="Y403" s="489"/>
      <c r="Z403" s="489"/>
      <c r="AA403" s="489"/>
      <c r="AB403" s="489"/>
      <c r="AC403" s="489"/>
      <c r="AD403" s="489"/>
      <c r="AE403" s="489"/>
      <c r="AF403" s="489"/>
      <c r="AG403" s="489"/>
      <c r="AH403" s="489"/>
      <c r="AI403" s="489"/>
      <c r="AJ403" s="489"/>
      <c r="AK403" s="489"/>
      <c r="AL403" s="489"/>
      <c r="AM403" s="489"/>
      <c r="AN403" s="489"/>
      <c r="AO403" s="489"/>
      <c r="AP403" s="489"/>
      <c r="AQ403" s="489"/>
      <c r="AR403" s="489"/>
      <c r="AS403" s="489"/>
      <c r="AT403" s="489"/>
      <c r="AU403" s="489"/>
      <c r="AV403" s="489"/>
      <c r="AW403" s="489"/>
      <c r="AX403" s="489"/>
      <c r="AY403" s="489"/>
      <c r="AZ403" s="489"/>
      <c r="BA403" s="489"/>
      <c r="BB403" s="489"/>
      <c r="BC403" s="489"/>
      <c r="BD403" s="489"/>
      <c r="BE403" s="489"/>
      <c r="BF403" s="489"/>
      <c r="BG403" s="547"/>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74"/>
      <c r="DO403" s="74"/>
      <c r="DP403" s="74"/>
      <c r="DQ403" s="74"/>
      <c r="DR403" s="74"/>
      <c r="DS403" s="74"/>
      <c r="DT403" s="74"/>
      <c r="DU403" s="74"/>
      <c r="DV403" s="74"/>
      <c r="DW403" s="74"/>
      <c r="DX403" s="74"/>
      <c r="DY403" s="74"/>
      <c r="DZ403" s="74"/>
      <c r="EA403" s="74"/>
      <c r="EB403" s="74"/>
      <c r="EC403" s="3"/>
    </row>
    <row r="404" spans="1:133" s="1" customFormat="1">
      <c r="A404" s="546"/>
      <c r="B404" s="538" t="s">
        <v>605</v>
      </c>
      <c r="C404" s="489"/>
      <c r="D404" s="489"/>
      <c r="E404" s="489"/>
      <c r="F404" s="489"/>
      <c r="G404" s="489"/>
      <c r="H404" s="489"/>
      <c r="I404" s="489"/>
      <c r="J404" s="489"/>
      <c r="K404" s="489"/>
      <c r="L404" s="489"/>
      <c r="M404" s="489"/>
      <c r="N404" s="489"/>
      <c r="O404" s="489"/>
      <c r="P404" s="489"/>
      <c r="Q404" s="489"/>
      <c r="R404" s="489"/>
      <c r="S404" s="489"/>
      <c r="T404" s="489"/>
      <c r="U404" s="489"/>
      <c r="V404" s="489"/>
      <c r="W404" s="489"/>
      <c r="X404" s="489"/>
      <c r="Y404" s="489"/>
      <c r="Z404" s="489"/>
      <c r="AA404" s="489"/>
      <c r="AB404" s="489"/>
      <c r="AC404" s="489"/>
      <c r="AD404" s="489"/>
      <c r="AE404" s="489"/>
      <c r="AF404" s="489"/>
      <c r="AG404" s="489"/>
      <c r="AH404" s="489"/>
      <c r="AI404" s="489"/>
      <c r="AJ404" s="489"/>
      <c r="AK404" s="489"/>
      <c r="AL404" s="489"/>
      <c r="AM404" s="489"/>
      <c r="AN404" s="489"/>
      <c r="AO404" s="489"/>
      <c r="AP404" s="489"/>
      <c r="AQ404" s="489"/>
      <c r="AR404" s="489"/>
      <c r="AS404" s="489"/>
      <c r="AT404" s="489"/>
      <c r="AU404" s="489"/>
      <c r="AV404" s="489"/>
      <c r="AW404" s="489"/>
      <c r="AX404" s="489"/>
      <c r="AY404" s="489"/>
      <c r="AZ404" s="489"/>
      <c r="BA404" s="489"/>
      <c r="BB404" s="489"/>
      <c r="BC404" s="489"/>
      <c r="BD404" s="489"/>
      <c r="BE404" s="489"/>
      <c r="BF404" s="489"/>
      <c r="BG404" s="547"/>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74"/>
      <c r="DO404" s="74"/>
      <c r="DP404" s="74"/>
      <c r="DQ404" s="74"/>
      <c r="DR404" s="74"/>
      <c r="DS404" s="74"/>
      <c r="DT404" s="74"/>
      <c r="DU404" s="74"/>
      <c r="DV404" s="74"/>
      <c r="DW404" s="74"/>
      <c r="DX404" s="74"/>
      <c r="DY404" s="74"/>
      <c r="DZ404" s="74"/>
      <c r="EA404" s="74"/>
      <c r="EB404" s="74"/>
      <c r="EC404" s="3"/>
    </row>
    <row r="405" spans="1:133" s="1" customFormat="1" ht="10.5" customHeight="1">
      <c r="A405" s="546"/>
      <c r="B405" s="537" t="s">
        <v>606</v>
      </c>
      <c r="C405" s="489"/>
      <c r="D405" s="489"/>
      <c r="E405" s="489"/>
      <c r="F405" s="489"/>
      <c r="G405" s="489"/>
      <c r="H405" s="489"/>
      <c r="I405" s="489"/>
      <c r="J405" s="489"/>
      <c r="K405" s="489"/>
      <c r="L405" s="489"/>
      <c r="M405" s="489"/>
      <c r="N405" s="489"/>
      <c r="O405" s="489"/>
      <c r="P405" s="489"/>
      <c r="Q405" s="489"/>
      <c r="R405" s="489"/>
      <c r="S405" s="489"/>
      <c r="T405" s="489"/>
      <c r="U405" s="489"/>
      <c r="V405" s="489"/>
      <c r="W405" s="489"/>
      <c r="X405" s="489"/>
      <c r="Y405" s="489"/>
      <c r="Z405" s="489"/>
      <c r="AA405" s="489"/>
      <c r="AB405" s="489"/>
      <c r="AC405" s="489"/>
      <c r="AD405" s="489"/>
      <c r="AE405" s="489"/>
      <c r="AF405" s="489"/>
      <c r="AG405" s="489"/>
      <c r="AH405" s="489"/>
      <c r="AI405" s="489"/>
      <c r="AJ405" s="489"/>
      <c r="AK405" s="489"/>
      <c r="AL405" s="489"/>
      <c r="AM405" s="489"/>
      <c r="AN405" s="489"/>
      <c r="AO405" s="489"/>
      <c r="AP405" s="489"/>
      <c r="AQ405" s="489"/>
      <c r="AR405" s="489"/>
      <c r="AS405" s="489"/>
      <c r="AT405" s="489"/>
      <c r="AU405" s="489"/>
      <c r="AV405" s="489"/>
      <c r="AW405" s="489"/>
      <c r="AX405" s="489"/>
      <c r="AY405" s="489"/>
      <c r="AZ405" s="489"/>
      <c r="BA405" s="489"/>
      <c r="BB405" s="489"/>
      <c r="BC405" s="489"/>
      <c r="BD405" s="489"/>
      <c r="BE405" s="489"/>
      <c r="BF405" s="489"/>
      <c r="BG405" s="547"/>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74"/>
      <c r="DO405" s="74"/>
      <c r="DP405" s="74"/>
      <c r="DQ405" s="74"/>
      <c r="DR405" s="74"/>
      <c r="DS405" s="74"/>
      <c r="DT405" s="74"/>
      <c r="DU405" s="74"/>
      <c r="DV405" s="74"/>
      <c r="DW405" s="74"/>
      <c r="DX405" s="74"/>
      <c r="DY405" s="74"/>
      <c r="DZ405" s="74"/>
      <c r="EA405" s="74"/>
      <c r="EB405" s="74"/>
      <c r="EC405" s="3"/>
    </row>
    <row r="406" spans="1:133" s="1" customFormat="1">
      <c r="A406" s="546"/>
      <c r="B406" s="538" t="s">
        <v>793</v>
      </c>
      <c r="C406" s="489"/>
      <c r="D406" s="489"/>
      <c r="E406" s="489"/>
      <c r="F406" s="489"/>
      <c r="G406" s="489"/>
      <c r="H406" s="489"/>
      <c r="I406" s="489"/>
      <c r="J406" s="489"/>
      <c r="K406" s="489"/>
      <c r="L406" s="489"/>
      <c r="M406" s="489"/>
      <c r="N406" s="489"/>
      <c r="O406" s="489"/>
      <c r="P406" s="489"/>
      <c r="Q406" s="489"/>
      <c r="R406" s="489"/>
      <c r="S406" s="489"/>
      <c r="T406" s="489"/>
      <c r="U406" s="489"/>
      <c r="V406" s="489"/>
      <c r="W406" s="489"/>
      <c r="X406" s="489"/>
      <c r="Y406" s="489"/>
      <c r="Z406" s="489"/>
      <c r="AA406" s="489"/>
      <c r="AB406" s="489"/>
      <c r="AC406" s="489"/>
      <c r="AD406" s="489"/>
      <c r="AE406" s="489"/>
      <c r="AF406" s="489"/>
      <c r="AG406" s="489"/>
      <c r="AH406" s="489"/>
      <c r="AI406" s="489"/>
      <c r="AJ406" s="489"/>
      <c r="AK406" s="489"/>
      <c r="AL406" s="489"/>
      <c r="AM406" s="489"/>
      <c r="AN406" s="489"/>
      <c r="AO406" s="489"/>
      <c r="AP406" s="489"/>
      <c r="AQ406" s="489"/>
      <c r="AR406" s="489"/>
      <c r="AS406" s="489"/>
      <c r="AT406" s="489"/>
      <c r="AU406" s="489"/>
      <c r="AV406" s="489"/>
      <c r="AW406" s="489"/>
      <c r="AX406" s="489"/>
      <c r="AY406" s="489"/>
      <c r="AZ406" s="489"/>
      <c r="BA406" s="489"/>
      <c r="BB406" s="489"/>
      <c r="BC406" s="489"/>
      <c r="BD406" s="489"/>
      <c r="BE406" s="489"/>
      <c r="BF406" s="489"/>
      <c r="BG406" s="547"/>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74"/>
      <c r="DO406" s="74"/>
      <c r="DP406" s="74"/>
      <c r="DQ406" s="74"/>
      <c r="DR406" s="74"/>
      <c r="DS406" s="74"/>
      <c r="DT406" s="74"/>
      <c r="DU406" s="74"/>
      <c r="DV406" s="74"/>
      <c r="DW406" s="74"/>
      <c r="DX406" s="74"/>
      <c r="DY406" s="74"/>
      <c r="DZ406" s="74"/>
      <c r="EA406" s="74"/>
      <c r="EB406" s="74"/>
      <c r="EC406" s="3"/>
    </row>
    <row r="407" spans="1:133" s="1" customFormat="1">
      <c r="A407" s="546"/>
      <c r="B407" s="544" t="s">
        <v>679</v>
      </c>
      <c r="C407" s="489"/>
      <c r="D407" s="489"/>
      <c r="E407" s="489"/>
      <c r="F407" s="489"/>
      <c r="G407" s="489"/>
      <c r="H407" s="489"/>
      <c r="I407" s="489"/>
      <c r="J407" s="489"/>
      <c r="K407" s="489"/>
      <c r="L407" s="489"/>
      <c r="M407" s="489"/>
      <c r="N407" s="489"/>
      <c r="O407" s="489"/>
      <c r="P407" s="489"/>
      <c r="Q407" s="489"/>
      <c r="R407" s="489"/>
      <c r="S407" s="489"/>
      <c r="T407" s="489"/>
      <c r="U407" s="489"/>
      <c r="V407" s="489"/>
      <c r="W407" s="489"/>
      <c r="X407" s="489"/>
      <c r="Y407" s="489"/>
      <c r="Z407" s="489"/>
      <c r="AA407" s="489"/>
      <c r="AB407" s="489"/>
      <c r="AC407" s="489"/>
      <c r="AD407" s="489"/>
      <c r="AE407" s="489"/>
      <c r="AF407" s="489"/>
      <c r="AG407" s="489"/>
      <c r="AH407" s="489"/>
      <c r="AI407" s="489"/>
      <c r="AJ407" s="489"/>
      <c r="AK407" s="489"/>
      <c r="AL407" s="489"/>
      <c r="AM407" s="489"/>
      <c r="AN407" s="489"/>
      <c r="AO407" s="489"/>
      <c r="AP407" s="489"/>
      <c r="AQ407" s="489"/>
      <c r="AR407" s="489"/>
      <c r="AS407" s="489"/>
      <c r="AT407" s="489"/>
      <c r="AU407" s="489"/>
      <c r="AV407" s="489"/>
      <c r="AW407" s="489"/>
      <c r="AX407" s="489"/>
      <c r="AY407" s="489"/>
      <c r="AZ407" s="489"/>
      <c r="BA407" s="489"/>
      <c r="BB407" s="489"/>
      <c r="BC407" s="489"/>
      <c r="BD407" s="489"/>
      <c r="BE407" s="489"/>
      <c r="BF407" s="489"/>
      <c r="BG407" s="547"/>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74"/>
      <c r="DO407" s="74"/>
      <c r="DP407" s="74"/>
      <c r="DQ407" s="74"/>
      <c r="DR407" s="74"/>
      <c r="DS407" s="74"/>
      <c r="DT407" s="74"/>
      <c r="DU407" s="74"/>
      <c r="DV407" s="74"/>
      <c r="DW407" s="74"/>
      <c r="DX407" s="74"/>
      <c r="DY407" s="74"/>
      <c r="DZ407" s="74"/>
      <c r="EA407" s="74"/>
      <c r="EB407" s="74"/>
      <c r="EC407" s="3"/>
    </row>
    <row r="408" spans="1:133" s="1" customFormat="1">
      <c r="A408" s="546"/>
      <c r="B408" s="540"/>
      <c r="C408" s="489"/>
      <c r="D408" s="489"/>
      <c r="E408" s="489"/>
      <c r="F408" s="489"/>
      <c r="G408" s="489"/>
      <c r="H408" s="489"/>
      <c r="I408" s="489"/>
      <c r="J408" s="489"/>
      <c r="K408" s="489"/>
      <c r="L408" s="489"/>
      <c r="M408" s="489"/>
      <c r="N408" s="489"/>
      <c r="O408" s="489"/>
      <c r="P408" s="489"/>
      <c r="Q408" s="489"/>
      <c r="R408" s="489"/>
      <c r="S408" s="489"/>
      <c r="T408" s="489"/>
      <c r="U408" s="489"/>
      <c r="V408" s="489"/>
      <c r="W408" s="489"/>
      <c r="X408" s="489"/>
      <c r="Y408" s="489"/>
      <c r="Z408" s="489"/>
      <c r="AA408" s="489"/>
      <c r="AB408" s="489"/>
      <c r="AC408" s="489"/>
      <c r="AD408" s="489"/>
      <c r="AE408" s="489"/>
      <c r="AF408" s="489"/>
      <c r="AG408" s="489"/>
      <c r="AH408" s="489"/>
      <c r="AI408" s="489"/>
      <c r="AJ408" s="489"/>
      <c r="AK408" s="489"/>
      <c r="AL408" s="489"/>
      <c r="AM408" s="489"/>
      <c r="AN408" s="489"/>
      <c r="AO408" s="489"/>
      <c r="AP408" s="489"/>
      <c r="AQ408" s="489"/>
      <c r="AR408" s="489"/>
      <c r="AS408" s="489"/>
      <c r="AT408" s="489"/>
      <c r="AU408" s="489"/>
      <c r="AV408" s="489"/>
      <c r="AW408" s="489"/>
      <c r="AX408" s="489"/>
      <c r="AY408" s="489"/>
      <c r="AZ408" s="489"/>
      <c r="BA408" s="489"/>
      <c r="BB408" s="489"/>
      <c r="BC408" s="489"/>
      <c r="BD408" s="489"/>
      <c r="BE408" s="489"/>
      <c r="BF408" s="489"/>
      <c r="BG408" s="547"/>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74"/>
      <c r="DO408" s="74"/>
      <c r="DP408" s="74"/>
      <c r="DQ408" s="74"/>
      <c r="DR408" s="74"/>
      <c r="DS408" s="74"/>
      <c r="DT408" s="74"/>
      <c r="DU408" s="74"/>
      <c r="DV408" s="74"/>
      <c r="DW408" s="74"/>
      <c r="DX408" s="74"/>
      <c r="DY408" s="74"/>
      <c r="DZ408" s="74"/>
      <c r="EA408" s="74"/>
      <c r="EB408" s="74"/>
      <c r="EC408" s="3"/>
    </row>
    <row r="409" spans="1:133" s="1" customFormat="1">
      <c r="A409" s="546"/>
      <c r="B409" s="548" t="s">
        <v>607</v>
      </c>
      <c r="C409" s="489"/>
      <c r="D409" s="489"/>
      <c r="E409" s="489"/>
      <c r="F409" s="489"/>
      <c r="G409" s="489"/>
      <c r="H409" s="489"/>
      <c r="I409" s="489"/>
      <c r="J409" s="489"/>
      <c r="K409" s="489"/>
      <c r="L409" s="489"/>
      <c r="M409" s="489"/>
      <c r="N409" s="489"/>
      <c r="O409" s="489"/>
      <c r="P409" s="489"/>
      <c r="Q409" s="489"/>
      <c r="R409" s="489"/>
      <c r="S409" s="489"/>
      <c r="T409" s="489"/>
      <c r="U409" s="489"/>
      <c r="V409" s="489"/>
      <c r="W409" s="489"/>
      <c r="X409" s="489"/>
      <c r="Y409" s="489"/>
      <c r="Z409" s="489"/>
      <c r="AA409" s="489"/>
      <c r="AB409" s="489"/>
      <c r="AC409" s="489"/>
      <c r="AD409" s="489"/>
      <c r="AE409" s="489"/>
      <c r="AF409" s="489"/>
      <c r="AG409" s="489"/>
      <c r="AH409" s="489"/>
      <c r="AI409" s="489"/>
      <c r="AJ409" s="489"/>
      <c r="AK409" s="489"/>
      <c r="AL409" s="489"/>
      <c r="AM409" s="489"/>
      <c r="AN409" s="489"/>
      <c r="AO409" s="489"/>
      <c r="AP409" s="489"/>
      <c r="AQ409" s="489"/>
      <c r="AR409" s="489"/>
      <c r="AS409" s="489"/>
      <c r="AT409" s="489"/>
      <c r="AU409" s="489"/>
      <c r="AV409" s="489"/>
      <c r="AW409" s="489"/>
      <c r="AX409" s="489"/>
      <c r="AY409" s="489"/>
      <c r="AZ409" s="489"/>
      <c r="BA409" s="489"/>
      <c r="BB409" s="489"/>
      <c r="BC409" s="489"/>
      <c r="BD409" s="489"/>
      <c r="BE409" s="489"/>
      <c r="BF409" s="489"/>
      <c r="BG409" s="547"/>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74"/>
      <c r="DO409" s="74"/>
      <c r="DP409" s="74"/>
      <c r="DQ409" s="74"/>
      <c r="DR409" s="74"/>
      <c r="DS409" s="74"/>
      <c r="DT409" s="74"/>
      <c r="DU409" s="74"/>
      <c r="DV409" s="74"/>
      <c r="DW409" s="74"/>
      <c r="DX409" s="74"/>
      <c r="DY409" s="74"/>
      <c r="DZ409" s="74"/>
      <c r="EA409" s="74"/>
      <c r="EB409" s="74"/>
      <c r="EC409" s="3"/>
    </row>
    <row r="410" spans="1:133" s="1" customFormat="1">
      <c r="A410" s="546"/>
      <c r="B410" s="538" t="s">
        <v>608</v>
      </c>
      <c r="C410" s="489"/>
      <c r="D410" s="489"/>
      <c r="E410" s="489"/>
      <c r="F410" s="489"/>
      <c r="G410" s="489"/>
      <c r="H410" s="489"/>
      <c r="I410" s="489"/>
      <c r="J410" s="489"/>
      <c r="K410" s="489"/>
      <c r="L410" s="489"/>
      <c r="M410" s="489"/>
      <c r="N410" s="489"/>
      <c r="O410" s="489"/>
      <c r="P410" s="489"/>
      <c r="Q410" s="489"/>
      <c r="R410" s="489"/>
      <c r="S410" s="489"/>
      <c r="T410" s="489"/>
      <c r="U410" s="489"/>
      <c r="V410" s="489"/>
      <c r="W410" s="489"/>
      <c r="X410" s="489"/>
      <c r="Y410" s="489"/>
      <c r="Z410" s="489"/>
      <c r="AA410" s="489"/>
      <c r="AB410" s="489"/>
      <c r="AC410" s="489"/>
      <c r="AD410" s="489"/>
      <c r="AE410" s="489"/>
      <c r="AF410" s="489"/>
      <c r="AG410" s="489"/>
      <c r="AH410" s="489"/>
      <c r="AI410" s="489"/>
      <c r="AJ410" s="489"/>
      <c r="AK410" s="489"/>
      <c r="AL410" s="489"/>
      <c r="AM410" s="489"/>
      <c r="AN410" s="489"/>
      <c r="AO410" s="489"/>
      <c r="AP410" s="489"/>
      <c r="AQ410" s="489"/>
      <c r="AR410" s="489"/>
      <c r="AS410" s="489"/>
      <c r="AT410" s="489"/>
      <c r="AU410" s="489"/>
      <c r="AV410" s="489"/>
      <c r="AW410" s="489"/>
      <c r="AX410" s="489"/>
      <c r="AY410" s="489"/>
      <c r="AZ410" s="489"/>
      <c r="BA410" s="489"/>
      <c r="BB410" s="489"/>
      <c r="BC410" s="489"/>
      <c r="BD410" s="489"/>
      <c r="BE410" s="489"/>
      <c r="BF410" s="489"/>
      <c r="BG410" s="547"/>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74"/>
      <c r="DO410" s="74"/>
      <c r="DP410" s="74"/>
      <c r="DQ410" s="74"/>
      <c r="DR410" s="74"/>
      <c r="DS410" s="74"/>
      <c r="DT410" s="74"/>
      <c r="DU410" s="74"/>
      <c r="DV410" s="74"/>
      <c r="DW410" s="74"/>
      <c r="DX410" s="74"/>
      <c r="DY410" s="74"/>
      <c r="DZ410" s="74"/>
      <c r="EA410" s="74"/>
      <c r="EB410" s="74"/>
      <c r="EC410" s="3"/>
    </row>
    <row r="411" spans="1:133" s="1" customFormat="1">
      <c r="A411" s="546"/>
      <c r="B411" s="540"/>
      <c r="C411" s="489"/>
      <c r="D411" s="489"/>
      <c r="E411" s="489"/>
      <c r="F411" s="489"/>
      <c r="G411" s="489"/>
      <c r="H411" s="489"/>
      <c r="I411" s="489"/>
      <c r="J411" s="489"/>
      <c r="K411" s="489"/>
      <c r="L411" s="489"/>
      <c r="M411" s="489"/>
      <c r="N411" s="489"/>
      <c r="O411" s="489"/>
      <c r="P411" s="489"/>
      <c r="Q411" s="489"/>
      <c r="R411" s="489"/>
      <c r="S411" s="489"/>
      <c r="T411" s="489"/>
      <c r="U411" s="489"/>
      <c r="V411" s="489"/>
      <c r="W411" s="489"/>
      <c r="X411" s="489"/>
      <c r="Y411" s="489"/>
      <c r="Z411" s="489"/>
      <c r="AA411" s="489"/>
      <c r="AB411" s="489"/>
      <c r="AC411" s="489"/>
      <c r="AD411" s="489"/>
      <c r="AE411" s="489"/>
      <c r="AF411" s="489"/>
      <c r="AG411" s="489"/>
      <c r="AH411" s="489"/>
      <c r="AI411" s="489"/>
      <c r="AJ411" s="489"/>
      <c r="AK411" s="489"/>
      <c r="AL411" s="489"/>
      <c r="AM411" s="489"/>
      <c r="AN411" s="489"/>
      <c r="AO411" s="489"/>
      <c r="AP411" s="489"/>
      <c r="AQ411" s="489"/>
      <c r="AR411" s="489"/>
      <c r="AS411" s="489"/>
      <c r="AT411" s="489"/>
      <c r="AU411" s="489"/>
      <c r="AV411" s="489"/>
      <c r="AW411" s="489"/>
      <c r="AX411" s="489"/>
      <c r="AY411" s="489"/>
      <c r="AZ411" s="489"/>
      <c r="BA411" s="489"/>
      <c r="BB411" s="489"/>
      <c r="BC411" s="489"/>
      <c r="BD411" s="489"/>
      <c r="BE411" s="489"/>
      <c r="BF411" s="489"/>
      <c r="BG411" s="547"/>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74"/>
      <c r="DO411" s="74"/>
      <c r="DP411" s="74"/>
      <c r="DQ411" s="74"/>
      <c r="DR411" s="74"/>
      <c r="DS411" s="74"/>
      <c r="DT411" s="74"/>
      <c r="DU411" s="74"/>
      <c r="DV411" s="74"/>
      <c r="DW411" s="74"/>
      <c r="DX411" s="74"/>
      <c r="DY411" s="74"/>
      <c r="DZ411" s="74"/>
      <c r="EA411" s="74"/>
      <c r="EB411" s="74"/>
      <c r="EC411" s="3"/>
    </row>
    <row r="412" spans="1:133" s="1" customFormat="1">
      <c r="A412" s="546"/>
      <c r="B412" s="537" t="s">
        <v>609</v>
      </c>
      <c r="C412" s="489"/>
      <c r="D412" s="489"/>
      <c r="E412" s="489"/>
      <c r="F412" s="489"/>
      <c r="G412" s="489"/>
      <c r="H412" s="489"/>
      <c r="I412" s="489"/>
      <c r="J412" s="489"/>
      <c r="K412" s="489"/>
      <c r="L412" s="489"/>
      <c r="M412" s="489"/>
      <c r="N412" s="489"/>
      <c r="O412" s="489"/>
      <c r="P412" s="489"/>
      <c r="Q412" s="489"/>
      <c r="R412" s="489"/>
      <c r="S412" s="489"/>
      <c r="T412" s="489"/>
      <c r="U412" s="489"/>
      <c r="V412" s="489"/>
      <c r="W412" s="489"/>
      <c r="X412" s="489"/>
      <c r="Y412" s="489"/>
      <c r="Z412" s="489"/>
      <c r="AA412" s="489"/>
      <c r="AB412" s="489"/>
      <c r="AC412" s="489"/>
      <c r="AD412" s="489"/>
      <c r="AE412" s="489"/>
      <c r="AF412" s="489"/>
      <c r="AG412" s="489"/>
      <c r="AH412" s="489"/>
      <c r="AI412" s="489"/>
      <c r="AJ412" s="489"/>
      <c r="AK412" s="489"/>
      <c r="AL412" s="489"/>
      <c r="AM412" s="489"/>
      <c r="AN412" s="489"/>
      <c r="AO412" s="489"/>
      <c r="AP412" s="489"/>
      <c r="AQ412" s="489"/>
      <c r="AR412" s="489"/>
      <c r="AS412" s="489"/>
      <c r="AT412" s="489"/>
      <c r="AU412" s="489"/>
      <c r="AV412" s="489"/>
      <c r="AW412" s="489"/>
      <c r="AX412" s="489"/>
      <c r="AY412" s="489"/>
      <c r="AZ412" s="489"/>
      <c r="BA412" s="489"/>
      <c r="BB412" s="489"/>
      <c r="BC412" s="489"/>
      <c r="BD412" s="489"/>
      <c r="BE412" s="489"/>
      <c r="BF412" s="489"/>
      <c r="BG412" s="547"/>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74"/>
      <c r="DO412" s="74"/>
      <c r="DP412" s="74"/>
      <c r="DQ412" s="74"/>
      <c r="DR412" s="74"/>
      <c r="DS412" s="74"/>
      <c r="DT412" s="74"/>
      <c r="DU412" s="74"/>
      <c r="DV412" s="74"/>
      <c r="DW412" s="74"/>
      <c r="DX412" s="74"/>
      <c r="DY412" s="74"/>
      <c r="DZ412" s="74"/>
      <c r="EA412" s="74"/>
      <c r="EB412" s="74"/>
      <c r="EC412" s="3"/>
    </row>
    <row r="413" spans="1:133" s="1" customFormat="1">
      <c r="A413" s="546"/>
      <c r="B413" s="538" t="s">
        <v>668</v>
      </c>
      <c r="C413" s="489"/>
      <c r="D413" s="489"/>
      <c r="E413" s="489"/>
      <c r="F413" s="489"/>
      <c r="G413" s="489"/>
      <c r="H413" s="489"/>
      <c r="I413" s="489"/>
      <c r="J413" s="489"/>
      <c r="K413" s="489"/>
      <c r="L413" s="489"/>
      <c r="M413" s="489"/>
      <c r="N413" s="489"/>
      <c r="O413" s="489"/>
      <c r="P413" s="489"/>
      <c r="Q413" s="489"/>
      <c r="R413" s="489"/>
      <c r="S413" s="489"/>
      <c r="T413" s="489"/>
      <c r="U413" s="489"/>
      <c r="V413" s="489"/>
      <c r="W413" s="489"/>
      <c r="X413" s="489"/>
      <c r="Y413" s="489"/>
      <c r="Z413" s="489"/>
      <c r="AA413" s="489"/>
      <c r="AB413" s="489"/>
      <c r="AC413" s="489"/>
      <c r="AD413" s="489"/>
      <c r="AE413" s="489"/>
      <c r="AF413" s="489"/>
      <c r="AG413" s="489"/>
      <c r="AH413" s="489"/>
      <c r="AI413" s="489"/>
      <c r="AJ413" s="489"/>
      <c r="AK413" s="489"/>
      <c r="AL413" s="489"/>
      <c r="AM413" s="489"/>
      <c r="AN413" s="489"/>
      <c r="AO413" s="489"/>
      <c r="AP413" s="489"/>
      <c r="AQ413" s="489"/>
      <c r="AR413" s="489"/>
      <c r="AS413" s="489"/>
      <c r="AT413" s="489"/>
      <c r="AU413" s="489"/>
      <c r="AV413" s="489"/>
      <c r="AW413" s="489"/>
      <c r="AX413" s="489"/>
      <c r="AY413" s="489"/>
      <c r="AZ413" s="489"/>
      <c r="BA413" s="489"/>
      <c r="BB413" s="489"/>
      <c r="BC413" s="489"/>
      <c r="BD413" s="489"/>
      <c r="BE413" s="489"/>
      <c r="BF413" s="489"/>
      <c r="BG413" s="547"/>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74"/>
      <c r="DO413" s="74"/>
      <c r="DP413" s="74"/>
      <c r="DQ413" s="74"/>
      <c r="DR413" s="74"/>
      <c r="DS413" s="74"/>
      <c r="DT413" s="74"/>
      <c r="DU413" s="74"/>
      <c r="DV413" s="74"/>
      <c r="DW413" s="74"/>
      <c r="DX413" s="74"/>
      <c r="DY413" s="74"/>
      <c r="DZ413" s="74"/>
      <c r="EA413" s="74"/>
      <c r="EB413" s="74"/>
      <c r="EC413" s="3"/>
    </row>
    <row r="414" spans="1:133" s="1" customFormat="1">
      <c r="A414" s="546"/>
      <c r="B414" s="544" t="s">
        <v>669</v>
      </c>
      <c r="C414" s="489"/>
      <c r="D414" s="489"/>
      <c r="E414" s="489"/>
      <c r="F414" s="489"/>
      <c r="G414" s="489"/>
      <c r="H414" s="489"/>
      <c r="I414" s="489"/>
      <c r="J414" s="489"/>
      <c r="K414" s="489"/>
      <c r="L414" s="489"/>
      <c r="M414" s="489"/>
      <c r="N414" s="489"/>
      <c r="O414" s="489"/>
      <c r="P414" s="489"/>
      <c r="Q414" s="489"/>
      <c r="R414" s="489"/>
      <c r="S414" s="489"/>
      <c r="T414" s="489"/>
      <c r="U414" s="489"/>
      <c r="V414" s="489"/>
      <c r="W414" s="489"/>
      <c r="X414" s="489"/>
      <c r="Y414" s="489"/>
      <c r="Z414" s="489"/>
      <c r="AA414" s="489"/>
      <c r="AB414" s="489"/>
      <c r="AC414" s="489"/>
      <c r="AD414" s="489"/>
      <c r="AE414" s="489"/>
      <c r="AF414" s="489"/>
      <c r="AG414" s="489"/>
      <c r="AH414" s="489"/>
      <c r="AI414" s="489"/>
      <c r="AJ414" s="489"/>
      <c r="AK414" s="489"/>
      <c r="AL414" s="489"/>
      <c r="AM414" s="489"/>
      <c r="AN414" s="489"/>
      <c r="AO414" s="489"/>
      <c r="AP414" s="489"/>
      <c r="AQ414" s="489"/>
      <c r="AR414" s="489"/>
      <c r="AS414" s="489"/>
      <c r="AT414" s="489"/>
      <c r="AU414" s="489"/>
      <c r="AV414" s="489"/>
      <c r="AW414" s="489"/>
      <c r="AX414" s="489"/>
      <c r="AY414" s="489"/>
      <c r="AZ414" s="489"/>
      <c r="BA414" s="489"/>
      <c r="BB414" s="489"/>
      <c r="BC414" s="489"/>
      <c r="BD414" s="489"/>
      <c r="BE414" s="489"/>
      <c r="BF414" s="489"/>
      <c r="BG414" s="547"/>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74"/>
      <c r="DO414" s="74"/>
      <c r="DP414" s="74"/>
      <c r="DQ414" s="74"/>
      <c r="DR414" s="74"/>
      <c r="DS414" s="74"/>
      <c r="DT414" s="74"/>
      <c r="DU414" s="74"/>
      <c r="DV414" s="74"/>
      <c r="DW414" s="74"/>
      <c r="DX414" s="74"/>
      <c r="DY414" s="74"/>
      <c r="DZ414" s="74"/>
      <c r="EA414" s="74"/>
      <c r="EB414" s="74"/>
      <c r="EC414" s="3"/>
    </row>
    <row r="415" spans="1:133" s="1" customFormat="1">
      <c r="A415" s="546"/>
      <c r="B415" s="544" t="s">
        <v>670</v>
      </c>
      <c r="C415" s="489"/>
      <c r="D415" s="489"/>
      <c r="E415" s="489"/>
      <c r="F415" s="489"/>
      <c r="G415" s="489"/>
      <c r="H415" s="489"/>
      <c r="I415" s="489"/>
      <c r="J415" s="489"/>
      <c r="K415" s="489"/>
      <c r="L415" s="489"/>
      <c r="M415" s="489"/>
      <c r="N415" s="489"/>
      <c r="O415" s="489"/>
      <c r="P415" s="489"/>
      <c r="Q415" s="489"/>
      <c r="R415" s="489"/>
      <c r="S415" s="489"/>
      <c r="T415" s="489"/>
      <c r="U415" s="489"/>
      <c r="V415" s="489"/>
      <c r="W415" s="489"/>
      <c r="X415" s="489"/>
      <c r="Y415" s="489"/>
      <c r="Z415" s="489"/>
      <c r="AA415" s="489"/>
      <c r="AB415" s="489"/>
      <c r="AC415" s="489"/>
      <c r="AD415" s="489"/>
      <c r="AE415" s="489"/>
      <c r="AF415" s="489"/>
      <c r="AG415" s="489"/>
      <c r="AH415" s="489"/>
      <c r="AI415" s="489"/>
      <c r="AJ415" s="489"/>
      <c r="AK415" s="489"/>
      <c r="AL415" s="489"/>
      <c r="AM415" s="489"/>
      <c r="AN415" s="489"/>
      <c r="AO415" s="489"/>
      <c r="AP415" s="489"/>
      <c r="AQ415" s="489"/>
      <c r="AR415" s="489"/>
      <c r="AS415" s="489"/>
      <c r="AT415" s="489"/>
      <c r="AU415" s="489"/>
      <c r="AV415" s="489"/>
      <c r="AW415" s="489"/>
      <c r="AX415" s="489"/>
      <c r="AY415" s="489"/>
      <c r="AZ415" s="489"/>
      <c r="BA415" s="489"/>
      <c r="BB415" s="489"/>
      <c r="BC415" s="489"/>
      <c r="BD415" s="489"/>
      <c r="BE415" s="489"/>
      <c r="BF415" s="489"/>
      <c r="BG415" s="547"/>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74"/>
      <c r="DO415" s="74"/>
      <c r="DP415" s="74"/>
      <c r="DQ415" s="74"/>
      <c r="DR415" s="74"/>
      <c r="DS415" s="74"/>
      <c r="DT415" s="74"/>
      <c r="DU415" s="74"/>
      <c r="DV415" s="74"/>
      <c r="DW415" s="74"/>
      <c r="DX415" s="74"/>
      <c r="DY415" s="74"/>
      <c r="DZ415" s="74"/>
      <c r="EA415" s="74"/>
      <c r="EB415" s="74"/>
      <c r="EC415" s="3"/>
    </row>
    <row r="416" spans="1:133" s="1" customFormat="1">
      <c r="A416" s="546"/>
      <c r="B416" s="537" t="s">
        <v>610</v>
      </c>
      <c r="C416" s="489"/>
      <c r="D416" s="489"/>
      <c r="E416" s="489"/>
      <c r="F416" s="489"/>
      <c r="G416" s="489"/>
      <c r="H416" s="489"/>
      <c r="I416" s="489"/>
      <c r="J416" s="489"/>
      <c r="K416" s="489"/>
      <c r="L416" s="489"/>
      <c r="M416" s="489"/>
      <c r="N416" s="489"/>
      <c r="O416" s="489"/>
      <c r="P416" s="489"/>
      <c r="Q416" s="489"/>
      <c r="R416" s="489"/>
      <c r="S416" s="489"/>
      <c r="T416" s="489"/>
      <c r="U416" s="489"/>
      <c r="V416" s="489"/>
      <c r="W416" s="489"/>
      <c r="X416" s="489"/>
      <c r="Y416" s="489"/>
      <c r="Z416" s="489"/>
      <c r="AA416" s="489"/>
      <c r="AB416" s="489"/>
      <c r="AC416" s="489"/>
      <c r="AD416" s="489"/>
      <c r="AE416" s="489"/>
      <c r="AF416" s="489"/>
      <c r="AG416" s="489"/>
      <c r="AH416" s="489"/>
      <c r="AI416" s="489"/>
      <c r="AJ416" s="489"/>
      <c r="AK416" s="489"/>
      <c r="AL416" s="489"/>
      <c r="AM416" s="489"/>
      <c r="AN416" s="489"/>
      <c r="AO416" s="489"/>
      <c r="AP416" s="489"/>
      <c r="AQ416" s="489"/>
      <c r="AR416" s="489"/>
      <c r="AS416" s="489"/>
      <c r="AT416" s="489"/>
      <c r="AU416" s="489"/>
      <c r="AV416" s="489"/>
      <c r="AW416" s="489"/>
      <c r="AX416" s="489"/>
      <c r="AY416" s="489"/>
      <c r="AZ416" s="489"/>
      <c r="BA416" s="489"/>
      <c r="BB416" s="489"/>
      <c r="BC416" s="489"/>
      <c r="BD416" s="489"/>
      <c r="BE416" s="489"/>
      <c r="BF416" s="489"/>
      <c r="BG416" s="547"/>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74"/>
      <c r="DO416" s="74"/>
      <c r="DP416" s="74"/>
      <c r="DQ416" s="74"/>
      <c r="DR416" s="74"/>
      <c r="DS416" s="74"/>
      <c r="DT416" s="74"/>
      <c r="DU416" s="74"/>
      <c r="DV416" s="74"/>
      <c r="DW416" s="74"/>
      <c r="DX416" s="74"/>
      <c r="DY416" s="74"/>
      <c r="DZ416" s="74"/>
      <c r="EA416" s="74"/>
      <c r="EB416" s="74"/>
      <c r="EC416" s="3"/>
    </row>
    <row r="417" spans="1:133" s="1" customFormat="1">
      <c r="A417" s="546"/>
      <c r="B417" s="538" t="s">
        <v>666</v>
      </c>
      <c r="C417" s="489"/>
      <c r="D417" s="489"/>
      <c r="E417" s="489"/>
      <c r="F417" s="489"/>
      <c r="G417" s="489"/>
      <c r="H417" s="489"/>
      <c r="I417" s="489"/>
      <c r="J417" s="489"/>
      <c r="K417" s="489"/>
      <c r="L417" s="489"/>
      <c r="M417" s="489"/>
      <c r="N417" s="489"/>
      <c r="O417" s="489"/>
      <c r="P417" s="489"/>
      <c r="Q417" s="489"/>
      <c r="R417" s="489"/>
      <c r="S417" s="489"/>
      <c r="T417" s="489"/>
      <c r="U417" s="489"/>
      <c r="V417" s="489"/>
      <c r="W417" s="489"/>
      <c r="X417" s="489"/>
      <c r="Y417" s="489"/>
      <c r="Z417" s="489"/>
      <c r="AA417" s="489"/>
      <c r="AB417" s="489"/>
      <c r="AC417" s="489"/>
      <c r="AD417" s="489"/>
      <c r="AE417" s="489"/>
      <c r="AF417" s="489"/>
      <c r="AG417" s="489"/>
      <c r="AH417" s="489"/>
      <c r="AI417" s="489"/>
      <c r="AJ417" s="489"/>
      <c r="AK417" s="489"/>
      <c r="AL417" s="489"/>
      <c r="AM417" s="489"/>
      <c r="AN417" s="489"/>
      <c r="AO417" s="489"/>
      <c r="AP417" s="489"/>
      <c r="AQ417" s="489"/>
      <c r="AR417" s="489"/>
      <c r="AS417" s="489"/>
      <c r="AT417" s="489"/>
      <c r="AU417" s="489"/>
      <c r="AV417" s="489"/>
      <c r="AW417" s="489"/>
      <c r="AX417" s="489"/>
      <c r="AY417" s="489"/>
      <c r="AZ417" s="489"/>
      <c r="BA417" s="489"/>
      <c r="BB417" s="489"/>
      <c r="BC417" s="489"/>
      <c r="BD417" s="489"/>
      <c r="BE417" s="489"/>
      <c r="BF417" s="489"/>
      <c r="BG417" s="547"/>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74"/>
      <c r="DO417" s="74"/>
      <c r="DP417" s="74"/>
      <c r="DQ417" s="74"/>
      <c r="DR417" s="74"/>
      <c r="DS417" s="74"/>
      <c r="DT417" s="74"/>
      <c r="DU417" s="74"/>
      <c r="DV417" s="74"/>
      <c r="DW417" s="74"/>
      <c r="DX417" s="74"/>
      <c r="DY417" s="74"/>
      <c r="DZ417" s="74"/>
      <c r="EA417" s="74"/>
      <c r="EB417" s="74"/>
      <c r="EC417" s="3"/>
    </row>
    <row r="418" spans="1:133" s="1" customFormat="1">
      <c r="A418" s="546"/>
      <c r="B418" s="544" t="s">
        <v>667</v>
      </c>
      <c r="C418" s="489"/>
      <c r="D418" s="489"/>
      <c r="E418" s="489"/>
      <c r="F418" s="489"/>
      <c r="G418" s="489"/>
      <c r="H418" s="489"/>
      <c r="I418" s="489"/>
      <c r="J418" s="489"/>
      <c r="K418" s="489"/>
      <c r="L418" s="489"/>
      <c r="M418" s="489"/>
      <c r="N418" s="489"/>
      <c r="O418" s="489"/>
      <c r="P418" s="489"/>
      <c r="Q418" s="489"/>
      <c r="R418" s="489"/>
      <c r="S418" s="489"/>
      <c r="T418" s="489"/>
      <c r="U418" s="489"/>
      <c r="V418" s="489"/>
      <c r="W418" s="489"/>
      <c r="X418" s="489"/>
      <c r="Y418" s="489"/>
      <c r="Z418" s="489"/>
      <c r="AA418" s="489"/>
      <c r="AB418" s="489"/>
      <c r="AC418" s="489"/>
      <c r="AD418" s="489"/>
      <c r="AE418" s="489"/>
      <c r="AF418" s="489"/>
      <c r="AG418" s="489"/>
      <c r="AH418" s="489"/>
      <c r="AI418" s="489"/>
      <c r="AJ418" s="489"/>
      <c r="AK418" s="489"/>
      <c r="AL418" s="489"/>
      <c r="AM418" s="489"/>
      <c r="AN418" s="489"/>
      <c r="AO418" s="489"/>
      <c r="AP418" s="489"/>
      <c r="AQ418" s="489"/>
      <c r="AR418" s="489"/>
      <c r="AS418" s="489"/>
      <c r="AT418" s="489"/>
      <c r="AU418" s="489"/>
      <c r="AV418" s="489"/>
      <c r="AW418" s="489"/>
      <c r="AX418" s="489"/>
      <c r="AY418" s="489"/>
      <c r="AZ418" s="489"/>
      <c r="BA418" s="489"/>
      <c r="BB418" s="489"/>
      <c r="BC418" s="489"/>
      <c r="BD418" s="489"/>
      <c r="BE418" s="489"/>
      <c r="BF418" s="489"/>
      <c r="BG418" s="547"/>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74"/>
      <c r="DO418" s="74"/>
      <c r="DP418" s="74"/>
      <c r="DQ418" s="74"/>
      <c r="DR418" s="74"/>
      <c r="DS418" s="74"/>
      <c r="DT418" s="74"/>
      <c r="DU418" s="74"/>
      <c r="DV418" s="74"/>
      <c r="DW418" s="74"/>
      <c r="DX418" s="74"/>
      <c r="DY418" s="74"/>
      <c r="DZ418" s="74"/>
      <c r="EA418" s="74"/>
      <c r="EB418" s="74"/>
      <c r="EC418" s="3"/>
    </row>
    <row r="419" spans="1:133" s="1" customFormat="1">
      <c r="A419" s="546"/>
      <c r="B419" s="537" t="s">
        <v>611</v>
      </c>
      <c r="C419" s="489"/>
      <c r="D419" s="489"/>
      <c r="E419" s="489"/>
      <c r="F419" s="489"/>
      <c r="G419" s="489"/>
      <c r="H419" s="489"/>
      <c r="I419" s="489"/>
      <c r="J419" s="489"/>
      <c r="K419" s="489"/>
      <c r="L419" s="489"/>
      <c r="M419" s="489"/>
      <c r="N419" s="489"/>
      <c r="O419" s="489"/>
      <c r="P419" s="489"/>
      <c r="Q419" s="489"/>
      <c r="R419" s="489"/>
      <c r="S419" s="489"/>
      <c r="T419" s="489"/>
      <c r="U419" s="489"/>
      <c r="V419" s="489"/>
      <c r="W419" s="489"/>
      <c r="X419" s="489"/>
      <c r="Y419" s="489"/>
      <c r="Z419" s="489"/>
      <c r="AA419" s="489"/>
      <c r="AB419" s="489"/>
      <c r="AC419" s="489"/>
      <c r="AD419" s="489"/>
      <c r="AE419" s="489"/>
      <c r="AF419" s="489"/>
      <c r="AG419" s="489"/>
      <c r="AH419" s="489"/>
      <c r="AI419" s="489"/>
      <c r="AJ419" s="489"/>
      <c r="AK419" s="489"/>
      <c r="AL419" s="489"/>
      <c r="AM419" s="489"/>
      <c r="AN419" s="489"/>
      <c r="AO419" s="489"/>
      <c r="AP419" s="489"/>
      <c r="AQ419" s="489"/>
      <c r="AR419" s="489"/>
      <c r="AS419" s="489"/>
      <c r="AT419" s="489"/>
      <c r="AU419" s="489"/>
      <c r="AV419" s="489"/>
      <c r="AW419" s="489"/>
      <c r="AX419" s="489"/>
      <c r="AY419" s="489"/>
      <c r="AZ419" s="489"/>
      <c r="BA419" s="489"/>
      <c r="BB419" s="489"/>
      <c r="BC419" s="489"/>
      <c r="BD419" s="489"/>
      <c r="BE419" s="489"/>
      <c r="BF419" s="489"/>
      <c r="BG419" s="547"/>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74"/>
      <c r="DO419" s="74"/>
      <c r="DP419" s="74"/>
      <c r="DQ419" s="74"/>
      <c r="DR419" s="74"/>
      <c r="DS419" s="74"/>
      <c r="DT419" s="74"/>
      <c r="DU419" s="74"/>
      <c r="DV419" s="74"/>
      <c r="DW419" s="74"/>
      <c r="DX419" s="74"/>
      <c r="DY419" s="74"/>
      <c r="DZ419" s="74"/>
      <c r="EA419" s="74"/>
      <c r="EB419" s="74"/>
      <c r="EC419" s="3"/>
    </row>
    <row r="420" spans="1:133" s="1" customFormat="1">
      <c r="A420" s="546"/>
      <c r="B420" s="538" t="s">
        <v>663</v>
      </c>
      <c r="C420" s="489"/>
      <c r="D420" s="489"/>
      <c r="E420" s="489"/>
      <c r="F420" s="489"/>
      <c r="G420" s="489"/>
      <c r="H420" s="489"/>
      <c r="I420" s="489"/>
      <c r="J420" s="489"/>
      <c r="K420" s="489"/>
      <c r="L420" s="489"/>
      <c r="M420" s="489"/>
      <c r="N420" s="489"/>
      <c r="O420" s="489"/>
      <c r="P420" s="489"/>
      <c r="Q420" s="489"/>
      <c r="R420" s="489"/>
      <c r="S420" s="489"/>
      <c r="T420" s="489"/>
      <c r="U420" s="489"/>
      <c r="V420" s="489"/>
      <c r="W420" s="489"/>
      <c r="X420" s="489"/>
      <c r="Y420" s="489"/>
      <c r="Z420" s="489"/>
      <c r="AA420" s="489"/>
      <c r="AB420" s="489"/>
      <c r="AC420" s="489"/>
      <c r="AD420" s="489"/>
      <c r="AE420" s="489"/>
      <c r="AF420" s="489"/>
      <c r="AG420" s="489"/>
      <c r="AH420" s="489"/>
      <c r="AI420" s="489"/>
      <c r="AJ420" s="489"/>
      <c r="AK420" s="489"/>
      <c r="AL420" s="489"/>
      <c r="AM420" s="489"/>
      <c r="AN420" s="489"/>
      <c r="AO420" s="489"/>
      <c r="AP420" s="489"/>
      <c r="AQ420" s="489"/>
      <c r="AR420" s="489"/>
      <c r="AS420" s="489"/>
      <c r="AT420" s="489"/>
      <c r="AU420" s="489"/>
      <c r="AV420" s="489"/>
      <c r="AW420" s="489"/>
      <c r="AX420" s="489"/>
      <c r="AY420" s="489"/>
      <c r="AZ420" s="489"/>
      <c r="BA420" s="489"/>
      <c r="BB420" s="489"/>
      <c r="BC420" s="489"/>
      <c r="BD420" s="489"/>
      <c r="BE420" s="489"/>
      <c r="BF420" s="489"/>
      <c r="BG420" s="547"/>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74"/>
      <c r="DO420" s="74"/>
      <c r="DP420" s="74"/>
      <c r="DQ420" s="74"/>
      <c r="DR420" s="74"/>
      <c r="DS420" s="74"/>
      <c r="DT420" s="74"/>
      <c r="DU420" s="74"/>
      <c r="DV420" s="74"/>
      <c r="DW420" s="74"/>
      <c r="DX420" s="74"/>
      <c r="DY420" s="74"/>
      <c r="DZ420" s="74"/>
      <c r="EA420" s="74"/>
      <c r="EB420" s="74"/>
      <c r="EC420" s="3"/>
    </row>
    <row r="421" spans="1:133" s="1" customFormat="1">
      <c r="A421" s="546"/>
      <c r="B421" s="544" t="s">
        <v>664</v>
      </c>
      <c r="C421" s="489"/>
      <c r="D421" s="489"/>
      <c r="E421" s="489"/>
      <c r="F421" s="489"/>
      <c r="G421" s="489"/>
      <c r="H421" s="489"/>
      <c r="I421" s="489"/>
      <c r="J421" s="489"/>
      <c r="K421" s="489"/>
      <c r="L421" s="489"/>
      <c r="M421" s="489"/>
      <c r="N421" s="489"/>
      <c r="O421" s="489"/>
      <c r="P421" s="489"/>
      <c r="Q421" s="489"/>
      <c r="R421" s="489"/>
      <c r="S421" s="489"/>
      <c r="T421" s="489"/>
      <c r="U421" s="489"/>
      <c r="V421" s="489"/>
      <c r="W421" s="489"/>
      <c r="X421" s="489"/>
      <c r="Y421" s="489"/>
      <c r="Z421" s="489"/>
      <c r="AA421" s="489"/>
      <c r="AB421" s="489"/>
      <c r="AC421" s="489"/>
      <c r="AD421" s="489"/>
      <c r="AE421" s="489"/>
      <c r="AF421" s="489"/>
      <c r="AG421" s="489"/>
      <c r="AH421" s="489"/>
      <c r="AI421" s="489"/>
      <c r="AJ421" s="489"/>
      <c r="AK421" s="489"/>
      <c r="AL421" s="489"/>
      <c r="AM421" s="489"/>
      <c r="AN421" s="489"/>
      <c r="AO421" s="489"/>
      <c r="AP421" s="489"/>
      <c r="AQ421" s="489"/>
      <c r="AR421" s="489"/>
      <c r="AS421" s="489"/>
      <c r="AT421" s="489"/>
      <c r="AU421" s="489"/>
      <c r="AV421" s="489"/>
      <c r="AW421" s="489"/>
      <c r="AX421" s="489"/>
      <c r="AY421" s="489"/>
      <c r="AZ421" s="489"/>
      <c r="BA421" s="489"/>
      <c r="BB421" s="489"/>
      <c r="BC421" s="489"/>
      <c r="BD421" s="489"/>
      <c r="BE421" s="489"/>
      <c r="BF421" s="489"/>
      <c r="BG421" s="547"/>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74"/>
      <c r="DO421" s="74"/>
      <c r="DP421" s="74"/>
      <c r="DQ421" s="74"/>
      <c r="DR421" s="74"/>
      <c r="DS421" s="74"/>
      <c r="DT421" s="74"/>
      <c r="DU421" s="74"/>
      <c r="DV421" s="74"/>
      <c r="DW421" s="74"/>
      <c r="DX421" s="74"/>
      <c r="DY421" s="74"/>
      <c r="DZ421" s="74"/>
      <c r="EA421" s="74"/>
      <c r="EB421" s="74"/>
      <c r="EC421" s="3"/>
    </row>
    <row r="422" spans="1:133" s="1" customFormat="1">
      <c r="A422" s="546"/>
      <c r="B422" s="544" t="s">
        <v>665</v>
      </c>
      <c r="C422" s="489"/>
      <c r="D422" s="489"/>
      <c r="E422" s="489"/>
      <c r="F422" s="489"/>
      <c r="G422" s="489"/>
      <c r="H422" s="489"/>
      <c r="I422" s="489"/>
      <c r="J422" s="489"/>
      <c r="K422" s="489"/>
      <c r="L422" s="489"/>
      <c r="M422" s="489"/>
      <c r="N422" s="489"/>
      <c r="O422" s="489"/>
      <c r="P422" s="489"/>
      <c r="Q422" s="489"/>
      <c r="R422" s="489"/>
      <c r="S422" s="489"/>
      <c r="T422" s="489"/>
      <c r="U422" s="489"/>
      <c r="V422" s="489"/>
      <c r="W422" s="489"/>
      <c r="X422" s="489"/>
      <c r="Y422" s="489"/>
      <c r="Z422" s="489"/>
      <c r="AA422" s="489"/>
      <c r="AB422" s="489"/>
      <c r="AC422" s="489"/>
      <c r="AD422" s="489"/>
      <c r="AE422" s="489"/>
      <c r="AF422" s="489"/>
      <c r="AG422" s="489"/>
      <c r="AH422" s="489"/>
      <c r="AI422" s="489"/>
      <c r="AJ422" s="489"/>
      <c r="AK422" s="489"/>
      <c r="AL422" s="489"/>
      <c r="AM422" s="489"/>
      <c r="AN422" s="489"/>
      <c r="AO422" s="489"/>
      <c r="AP422" s="489"/>
      <c r="AQ422" s="489"/>
      <c r="AR422" s="489"/>
      <c r="AS422" s="489"/>
      <c r="AT422" s="489"/>
      <c r="AU422" s="489"/>
      <c r="AV422" s="489"/>
      <c r="AW422" s="489"/>
      <c r="AX422" s="489"/>
      <c r="AY422" s="489"/>
      <c r="AZ422" s="489"/>
      <c r="BA422" s="489"/>
      <c r="BB422" s="489"/>
      <c r="BC422" s="489"/>
      <c r="BD422" s="489"/>
      <c r="BE422" s="489"/>
      <c r="BF422" s="489"/>
      <c r="BG422" s="547"/>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74"/>
      <c r="DO422" s="74"/>
      <c r="DP422" s="74"/>
      <c r="DQ422" s="74"/>
      <c r="DR422" s="74"/>
      <c r="DS422" s="74"/>
      <c r="DT422" s="74"/>
      <c r="DU422" s="74"/>
      <c r="DV422" s="74"/>
      <c r="DW422" s="74"/>
      <c r="DX422" s="74"/>
      <c r="DY422" s="74"/>
      <c r="DZ422" s="74"/>
      <c r="EA422" s="74"/>
      <c r="EB422" s="74"/>
      <c r="EC422" s="3"/>
    </row>
    <row r="423" spans="1:133" s="1" customFormat="1">
      <c r="A423" s="546"/>
      <c r="B423" s="537" t="s">
        <v>612</v>
      </c>
      <c r="C423" s="489"/>
      <c r="D423" s="489"/>
      <c r="E423" s="489"/>
      <c r="F423" s="489"/>
      <c r="G423" s="489"/>
      <c r="H423" s="489"/>
      <c r="I423" s="489"/>
      <c r="J423" s="489"/>
      <c r="K423" s="489"/>
      <c r="L423" s="489"/>
      <c r="M423" s="489"/>
      <c r="N423" s="489"/>
      <c r="O423" s="489"/>
      <c r="P423" s="489"/>
      <c r="Q423" s="489"/>
      <c r="R423" s="489"/>
      <c r="S423" s="489"/>
      <c r="T423" s="489"/>
      <c r="U423" s="489"/>
      <c r="V423" s="489"/>
      <c r="W423" s="489"/>
      <c r="X423" s="489"/>
      <c r="Y423" s="489"/>
      <c r="Z423" s="489"/>
      <c r="AA423" s="489"/>
      <c r="AB423" s="489"/>
      <c r="AC423" s="489"/>
      <c r="AD423" s="489"/>
      <c r="AE423" s="489"/>
      <c r="AF423" s="489"/>
      <c r="AG423" s="489"/>
      <c r="AH423" s="489"/>
      <c r="AI423" s="489"/>
      <c r="AJ423" s="489"/>
      <c r="AK423" s="489"/>
      <c r="AL423" s="489"/>
      <c r="AM423" s="489"/>
      <c r="AN423" s="489"/>
      <c r="AO423" s="489"/>
      <c r="AP423" s="489"/>
      <c r="AQ423" s="489"/>
      <c r="AR423" s="489"/>
      <c r="AS423" s="489"/>
      <c r="AT423" s="489"/>
      <c r="AU423" s="489"/>
      <c r="AV423" s="489"/>
      <c r="AW423" s="489"/>
      <c r="AX423" s="489"/>
      <c r="AY423" s="489"/>
      <c r="AZ423" s="489"/>
      <c r="BA423" s="489"/>
      <c r="BB423" s="489"/>
      <c r="BC423" s="489"/>
      <c r="BD423" s="489"/>
      <c r="BE423" s="489"/>
      <c r="BF423" s="489"/>
      <c r="BG423" s="547"/>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74"/>
      <c r="DO423" s="74"/>
      <c r="DP423" s="74"/>
      <c r="DQ423" s="74"/>
      <c r="DR423" s="74"/>
      <c r="DS423" s="74"/>
      <c r="DT423" s="74"/>
      <c r="DU423" s="74"/>
      <c r="DV423" s="74"/>
      <c r="DW423" s="74"/>
      <c r="DX423" s="74"/>
      <c r="DY423" s="74"/>
      <c r="DZ423" s="74"/>
      <c r="EA423" s="74"/>
      <c r="EB423" s="74"/>
      <c r="EC423" s="3"/>
    </row>
    <row r="424" spans="1:133" s="1" customFormat="1">
      <c r="A424" s="546"/>
      <c r="B424" s="538" t="s">
        <v>661</v>
      </c>
      <c r="C424" s="489"/>
      <c r="D424" s="489"/>
      <c r="E424" s="489"/>
      <c r="F424" s="489"/>
      <c r="G424" s="489"/>
      <c r="H424" s="489"/>
      <c r="I424" s="489"/>
      <c r="J424" s="489"/>
      <c r="K424" s="489"/>
      <c r="L424" s="489"/>
      <c r="M424" s="489"/>
      <c r="N424" s="489"/>
      <c r="O424" s="489"/>
      <c r="P424" s="489"/>
      <c r="Q424" s="489"/>
      <c r="R424" s="489"/>
      <c r="S424" s="489"/>
      <c r="T424" s="489"/>
      <c r="U424" s="489"/>
      <c r="V424" s="489"/>
      <c r="W424" s="489"/>
      <c r="X424" s="489"/>
      <c r="Y424" s="489"/>
      <c r="Z424" s="489"/>
      <c r="AA424" s="489"/>
      <c r="AB424" s="489"/>
      <c r="AC424" s="489"/>
      <c r="AD424" s="489"/>
      <c r="AE424" s="489"/>
      <c r="AF424" s="489"/>
      <c r="AG424" s="489"/>
      <c r="AH424" s="489"/>
      <c r="AI424" s="489"/>
      <c r="AJ424" s="489"/>
      <c r="AK424" s="489"/>
      <c r="AL424" s="489"/>
      <c r="AM424" s="489"/>
      <c r="AN424" s="489"/>
      <c r="AO424" s="489"/>
      <c r="AP424" s="489"/>
      <c r="AQ424" s="489"/>
      <c r="AR424" s="489"/>
      <c r="AS424" s="489"/>
      <c r="AT424" s="489"/>
      <c r="AU424" s="489"/>
      <c r="AV424" s="489"/>
      <c r="AW424" s="489"/>
      <c r="AX424" s="489"/>
      <c r="AY424" s="489"/>
      <c r="AZ424" s="489"/>
      <c r="BA424" s="489"/>
      <c r="BB424" s="489"/>
      <c r="BC424" s="489"/>
      <c r="BD424" s="489"/>
      <c r="BE424" s="489"/>
      <c r="BF424" s="489"/>
      <c r="BG424" s="547"/>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74"/>
      <c r="DO424" s="74"/>
      <c r="DP424" s="74"/>
      <c r="DQ424" s="74"/>
      <c r="DR424" s="74"/>
      <c r="DS424" s="74"/>
      <c r="DT424" s="74"/>
      <c r="DU424" s="74"/>
      <c r="DV424" s="74"/>
      <c r="DW424" s="74"/>
      <c r="DX424" s="74"/>
      <c r="DY424" s="74"/>
      <c r="DZ424" s="74"/>
      <c r="EA424" s="74"/>
      <c r="EB424" s="74"/>
      <c r="EC424" s="3"/>
    </row>
    <row r="425" spans="1:133" s="1" customFormat="1">
      <c r="A425" s="546"/>
      <c r="B425" s="544" t="s">
        <v>662</v>
      </c>
      <c r="C425" s="489"/>
      <c r="D425" s="489"/>
      <c r="E425" s="489"/>
      <c r="F425" s="489"/>
      <c r="G425" s="489"/>
      <c r="H425" s="489"/>
      <c r="I425" s="489"/>
      <c r="J425" s="489"/>
      <c r="K425" s="489"/>
      <c r="L425" s="489"/>
      <c r="M425" s="489"/>
      <c r="N425" s="489"/>
      <c r="O425" s="489"/>
      <c r="P425" s="489"/>
      <c r="Q425" s="489"/>
      <c r="R425" s="489"/>
      <c r="S425" s="489"/>
      <c r="T425" s="489"/>
      <c r="U425" s="489"/>
      <c r="V425" s="489"/>
      <c r="W425" s="489"/>
      <c r="X425" s="489"/>
      <c r="Y425" s="489"/>
      <c r="Z425" s="489"/>
      <c r="AA425" s="489"/>
      <c r="AB425" s="489"/>
      <c r="AC425" s="489"/>
      <c r="AD425" s="489"/>
      <c r="AE425" s="489"/>
      <c r="AF425" s="489"/>
      <c r="AG425" s="489"/>
      <c r="AH425" s="489"/>
      <c r="AI425" s="489"/>
      <c r="AJ425" s="489"/>
      <c r="AK425" s="489"/>
      <c r="AL425" s="489"/>
      <c r="AM425" s="489"/>
      <c r="AN425" s="489"/>
      <c r="AO425" s="489"/>
      <c r="AP425" s="489"/>
      <c r="AQ425" s="489"/>
      <c r="AR425" s="489"/>
      <c r="AS425" s="489"/>
      <c r="AT425" s="489"/>
      <c r="AU425" s="489"/>
      <c r="AV425" s="489"/>
      <c r="AW425" s="489"/>
      <c r="AX425" s="489"/>
      <c r="AY425" s="489"/>
      <c r="AZ425" s="489"/>
      <c r="BA425" s="489"/>
      <c r="BB425" s="489"/>
      <c r="BC425" s="489"/>
      <c r="BD425" s="489"/>
      <c r="BE425" s="489"/>
      <c r="BF425" s="489"/>
      <c r="BG425" s="547"/>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74"/>
      <c r="DO425" s="74"/>
      <c r="DP425" s="74"/>
      <c r="DQ425" s="74"/>
      <c r="DR425" s="74"/>
      <c r="DS425" s="74"/>
      <c r="DT425" s="74"/>
      <c r="DU425" s="74"/>
      <c r="DV425" s="74"/>
      <c r="DW425" s="74"/>
      <c r="DX425" s="74"/>
      <c r="DY425" s="74"/>
      <c r="DZ425" s="74"/>
      <c r="EA425" s="74"/>
      <c r="EB425" s="74"/>
      <c r="EC425" s="3"/>
    </row>
    <row r="426" spans="1:133" s="1" customFormat="1">
      <c r="A426" s="546"/>
      <c r="B426" s="537" t="s">
        <v>613</v>
      </c>
      <c r="C426" s="489"/>
      <c r="D426" s="489"/>
      <c r="E426" s="489"/>
      <c r="F426" s="489"/>
      <c r="G426" s="489"/>
      <c r="H426" s="489"/>
      <c r="I426" s="489"/>
      <c r="J426" s="489"/>
      <c r="K426" s="489"/>
      <c r="L426" s="489"/>
      <c r="M426" s="489"/>
      <c r="N426" s="489"/>
      <c r="O426" s="489"/>
      <c r="P426" s="489"/>
      <c r="Q426" s="489"/>
      <c r="R426" s="489"/>
      <c r="S426" s="489"/>
      <c r="T426" s="489"/>
      <c r="U426" s="489"/>
      <c r="V426" s="489"/>
      <c r="W426" s="489"/>
      <c r="X426" s="489"/>
      <c r="Y426" s="489"/>
      <c r="Z426" s="489"/>
      <c r="AA426" s="489"/>
      <c r="AB426" s="489"/>
      <c r="AC426" s="489"/>
      <c r="AD426" s="489"/>
      <c r="AE426" s="489"/>
      <c r="AF426" s="489"/>
      <c r="AG426" s="489"/>
      <c r="AH426" s="489"/>
      <c r="AI426" s="489"/>
      <c r="AJ426" s="489"/>
      <c r="AK426" s="489"/>
      <c r="AL426" s="489"/>
      <c r="AM426" s="489"/>
      <c r="AN426" s="489"/>
      <c r="AO426" s="489"/>
      <c r="AP426" s="489"/>
      <c r="AQ426" s="489"/>
      <c r="AR426" s="489"/>
      <c r="AS426" s="489"/>
      <c r="AT426" s="489"/>
      <c r="AU426" s="489"/>
      <c r="AV426" s="489"/>
      <c r="AW426" s="489"/>
      <c r="AX426" s="489"/>
      <c r="AY426" s="489"/>
      <c r="AZ426" s="489"/>
      <c r="BA426" s="489"/>
      <c r="BB426" s="489"/>
      <c r="BC426" s="489"/>
      <c r="BD426" s="489"/>
      <c r="BE426" s="489"/>
      <c r="BF426" s="489"/>
      <c r="BG426" s="547"/>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74"/>
      <c r="DO426" s="74"/>
      <c r="DP426" s="74"/>
      <c r="DQ426" s="74"/>
      <c r="DR426" s="74"/>
      <c r="DS426" s="74"/>
      <c r="DT426" s="74"/>
      <c r="DU426" s="74"/>
      <c r="DV426" s="74"/>
      <c r="DW426" s="74"/>
      <c r="DX426" s="74"/>
      <c r="DY426" s="74"/>
      <c r="DZ426" s="74"/>
      <c r="EA426" s="74"/>
      <c r="EB426" s="74"/>
      <c r="EC426" s="3"/>
    </row>
    <row r="427" spans="1:133" s="1" customFormat="1">
      <c r="A427" s="546"/>
      <c r="B427" s="538" t="s">
        <v>614</v>
      </c>
      <c r="C427" s="489"/>
      <c r="D427" s="489"/>
      <c r="E427" s="489"/>
      <c r="F427" s="489"/>
      <c r="G427" s="489"/>
      <c r="H427" s="489"/>
      <c r="I427" s="489"/>
      <c r="J427" s="489"/>
      <c r="K427" s="489"/>
      <c r="L427" s="489"/>
      <c r="M427" s="489"/>
      <c r="N427" s="489"/>
      <c r="O427" s="489"/>
      <c r="P427" s="489"/>
      <c r="Q427" s="489"/>
      <c r="R427" s="489"/>
      <c r="S427" s="489"/>
      <c r="T427" s="489"/>
      <c r="U427" s="489"/>
      <c r="V427" s="489"/>
      <c r="W427" s="489"/>
      <c r="X427" s="489"/>
      <c r="Y427" s="489"/>
      <c r="Z427" s="489"/>
      <c r="AA427" s="489"/>
      <c r="AB427" s="489"/>
      <c r="AC427" s="489"/>
      <c r="AD427" s="489"/>
      <c r="AE427" s="489"/>
      <c r="AF427" s="489"/>
      <c r="AG427" s="489"/>
      <c r="AH427" s="489"/>
      <c r="AI427" s="489"/>
      <c r="AJ427" s="489"/>
      <c r="AK427" s="489"/>
      <c r="AL427" s="489"/>
      <c r="AM427" s="489"/>
      <c r="AN427" s="489"/>
      <c r="AO427" s="489"/>
      <c r="AP427" s="489"/>
      <c r="AQ427" s="489"/>
      <c r="AR427" s="489"/>
      <c r="AS427" s="489"/>
      <c r="AT427" s="489"/>
      <c r="AU427" s="489"/>
      <c r="AV427" s="489"/>
      <c r="AW427" s="489"/>
      <c r="AX427" s="489"/>
      <c r="AY427" s="489"/>
      <c r="AZ427" s="489"/>
      <c r="BA427" s="489"/>
      <c r="BB427" s="489"/>
      <c r="BC427" s="489"/>
      <c r="BD427" s="489"/>
      <c r="BE427" s="489"/>
      <c r="BF427" s="489"/>
      <c r="BG427" s="547"/>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74"/>
      <c r="DO427" s="74"/>
      <c r="DP427" s="74"/>
      <c r="DQ427" s="74"/>
      <c r="DR427" s="74"/>
      <c r="DS427" s="74"/>
      <c r="DT427" s="74"/>
      <c r="DU427" s="74"/>
      <c r="DV427" s="74"/>
      <c r="DW427" s="74"/>
      <c r="DX427" s="74"/>
      <c r="DY427" s="74"/>
      <c r="DZ427" s="74"/>
      <c r="EA427" s="74"/>
      <c r="EB427" s="74"/>
      <c r="EC427" s="3"/>
    </row>
    <row r="428" spans="1:133" s="1" customFormat="1">
      <c r="A428" s="546"/>
      <c r="B428" s="537" t="s">
        <v>615</v>
      </c>
      <c r="C428" s="489"/>
      <c r="D428" s="489"/>
      <c r="E428" s="489"/>
      <c r="F428" s="489"/>
      <c r="G428" s="489"/>
      <c r="H428" s="489"/>
      <c r="I428" s="489"/>
      <c r="J428" s="489"/>
      <c r="K428" s="489"/>
      <c r="L428" s="489"/>
      <c r="M428" s="489"/>
      <c r="N428" s="489"/>
      <c r="O428" s="489"/>
      <c r="P428" s="489"/>
      <c r="Q428" s="489"/>
      <c r="R428" s="489"/>
      <c r="S428" s="489"/>
      <c r="T428" s="489"/>
      <c r="U428" s="489"/>
      <c r="V428" s="489"/>
      <c r="W428" s="489"/>
      <c r="X428" s="489"/>
      <c r="Y428" s="489"/>
      <c r="Z428" s="489"/>
      <c r="AA428" s="489"/>
      <c r="AB428" s="489"/>
      <c r="AC428" s="489"/>
      <c r="AD428" s="489"/>
      <c r="AE428" s="489"/>
      <c r="AF428" s="489"/>
      <c r="AG428" s="489"/>
      <c r="AH428" s="489"/>
      <c r="AI428" s="489"/>
      <c r="AJ428" s="489"/>
      <c r="AK428" s="489"/>
      <c r="AL428" s="489"/>
      <c r="AM428" s="489"/>
      <c r="AN428" s="489"/>
      <c r="AO428" s="489"/>
      <c r="AP428" s="489"/>
      <c r="AQ428" s="489"/>
      <c r="AR428" s="489"/>
      <c r="AS428" s="489"/>
      <c r="AT428" s="489"/>
      <c r="AU428" s="489"/>
      <c r="AV428" s="489"/>
      <c r="AW428" s="489"/>
      <c r="AX428" s="489"/>
      <c r="AY428" s="489"/>
      <c r="AZ428" s="489"/>
      <c r="BA428" s="489"/>
      <c r="BB428" s="489"/>
      <c r="BC428" s="489"/>
      <c r="BD428" s="489"/>
      <c r="BE428" s="489"/>
      <c r="BF428" s="489"/>
      <c r="BG428" s="547"/>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74"/>
      <c r="DO428" s="74"/>
      <c r="DP428" s="74"/>
      <c r="DQ428" s="74"/>
      <c r="DR428" s="74"/>
      <c r="DS428" s="74"/>
      <c r="DT428" s="74"/>
      <c r="DU428" s="74"/>
      <c r="DV428" s="74"/>
      <c r="DW428" s="74"/>
      <c r="DX428" s="74"/>
      <c r="DY428" s="74"/>
      <c r="DZ428" s="74"/>
      <c r="EA428" s="74"/>
      <c r="EB428" s="74"/>
      <c r="EC428" s="3"/>
    </row>
    <row r="429" spans="1:133" s="1" customFormat="1">
      <c r="A429" s="546"/>
      <c r="B429" s="538" t="s">
        <v>657</v>
      </c>
      <c r="C429" s="489"/>
      <c r="D429" s="489"/>
      <c r="E429" s="489"/>
      <c r="F429" s="489"/>
      <c r="G429" s="489"/>
      <c r="H429" s="489"/>
      <c r="I429" s="489"/>
      <c r="J429" s="489"/>
      <c r="K429" s="489"/>
      <c r="L429" s="489"/>
      <c r="M429" s="489"/>
      <c r="N429" s="489"/>
      <c r="O429" s="489"/>
      <c r="P429" s="489"/>
      <c r="Q429" s="489"/>
      <c r="R429" s="489"/>
      <c r="S429" s="489"/>
      <c r="T429" s="489"/>
      <c r="U429" s="489"/>
      <c r="V429" s="489"/>
      <c r="W429" s="489"/>
      <c r="X429" s="489"/>
      <c r="Y429" s="489"/>
      <c r="Z429" s="489"/>
      <c r="AA429" s="489"/>
      <c r="AB429" s="489"/>
      <c r="AC429" s="489"/>
      <c r="AD429" s="489"/>
      <c r="AE429" s="489"/>
      <c r="AF429" s="489"/>
      <c r="AG429" s="489"/>
      <c r="AH429" s="489"/>
      <c r="AI429" s="489"/>
      <c r="AJ429" s="489"/>
      <c r="AK429" s="489"/>
      <c r="AL429" s="489"/>
      <c r="AM429" s="489"/>
      <c r="AN429" s="489"/>
      <c r="AO429" s="489"/>
      <c r="AP429" s="489"/>
      <c r="AQ429" s="489"/>
      <c r="AR429" s="489"/>
      <c r="AS429" s="489"/>
      <c r="AT429" s="489"/>
      <c r="AU429" s="489"/>
      <c r="AV429" s="489"/>
      <c r="AW429" s="489"/>
      <c r="AX429" s="489"/>
      <c r="AY429" s="489"/>
      <c r="AZ429" s="489"/>
      <c r="BA429" s="489"/>
      <c r="BB429" s="489"/>
      <c r="BC429" s="489"/>
      <c r="BD429" s="489"/>
      <c r="BE429" s="489"/>
      <c r="BF429" s="489"/>
      <c r="BG429" s="547"/>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74"/>
      <c r="DO429" s="74"/>
      <c r="DP429" s="74"/>
      <c r="DQ429" s="74"/>
      <c r="DR429" s="74"/>
      <c r="DS429" s="74"/>
      <c r="DT429" s="74"/>
      <c r="DU429" s="74"/>
      <c r="DV429" s="74"/>
      <c r="DW429" s="74"/>
      <c r="DX429" s="74"/>
      <c r="DY429" s="74"/>
      <c r="DZ429" s="74"/>
      <c r="EA429" s="74"/>
      <c r="EB429" s="74"/>
      <c r="EC429" s="3"/>
    </row>
    <row r="430" spans="1:133" s="1" customFormat="1">
      <c r="A430" s="546"/>
      <c r="B430" s="544" t="s">
        <v>658</v>
      </c>
      <c r="C430" s="489"/>
      <c r="D430" s="489"/>
      <c r="E430" s="489"/>
      <c r="F430" s="489"/>
      <c r="G430" s="489"/>
      <c r="H430" s="489"/>
      <c r="I430" s="489"/>
      <c r="J430" s="489"/>
      <c r="K430" s="489"/>
      <c r="L430" s="489"/>
      <c r="M430" s="489"/>
      <c r="N430" s="489"/>
      <c r="O430" s="489"/>
      <c r="P430" s="489"/>
      <c r="Q430" s="489"/>
      <c r="R430" s="489"/>
      <c r="S430" s="489"/>
      <c r="T430" s="489"/>
      <c r="U430" s="489"/>
      <c r="V430" s="489"/>
      <c r="W430" s="489"/>
      <c r="X430" s="489"/>
      <c r="Y430" s="489"/>
      <c r="Z430" s="489"/>
      <c r="AA430" s="489"/>
      <c r="AB430" s="489"/>
      <c r="AC430" s="489"/>
      <c r="AD430" s="489"/>
      <c r="AE430" s="489"/>
      <c r="AF430" s="489"/>
      <c r="AG430" s="489"/>
      <c r="AH430" s="489"/>
      <c r="AI430" s="489"/>
      <c r="AJ430" s="489"/>
      <c r="AK430" s="489"/>
      <c r="AL430" s="489"/>
      <c r="AM430" s="489"/>
      <c r="AN430" s="489"/>
      <c r="AO430" s="489"/>
      <c r="AP430" s="489"/>
      <c r="AQ430" s="489"/>
      <c r="AR430" s="489"/>
      <c r="AS430" s="489"/>
      <c r="AT430" s="489"/>
      <c r="AU430" s="489"/>
      <c r="AV430" s="489"/>
      <c r="AW430" s="489"/>
      <c r="AX430" s="489"/>
      <c r="AY430" s="489"/>
      <c r="AZ430" s="489"/>
      <c r="BA430" s="489"/>
      <c r="BB430" s="489"/>
      <c r="BC430" s="489"/>
      <c r="BD430" s="489"/>
      <c r="BE430" s="489"/>
      <c r="BF430" s="489"/>
      <c r="BG430" s="547"/>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74"/>
      <c r="DO430" s="74"/>
      <c r="DP430" s="74"/>
      <c r="DQ430" s="74"/>
      <c r="DR430" s="74"/>
      <c r="DS430" s="74"/>
      <c r="DT430" s="74"/>
      <c r="DU430" s="74"/>
      <c r="DV430" s="74"/>
      <c r="DW430" s="74"/>
      <c r="DX430" s="74"/>
      <c r="DY430" s="74"/>
      <c r="DZ430" s="74"/>
      <c r="EA430" s="74"/>
      <c r="EB430" s="74"/>
      <c r="EC430" s="3"/>
    </row>
    <row r="431" spans="1:133" s="1" customFormat="1">
      <c r="A431" s="546"/>
      <c r="B431" s="544" t="s">
        <v>659</v>
      </c>
      <c r="C431" s="489"/>
      <c r="D431" s="489"/>
      <c r="E431" s="489"/>
      <c r="F431" s="489"/>
      <c r="G431" s="489"/>
      <c r="H431" s="489"/>
      <c r="I431" s="489"/>
      <c r="J431" s="489"/>
      <c r="K431" s="489"/>
      <c r="L431" s="489"/>
      <c r="M431" s="489"/>
      <c r="N431" s="489"/>
      <c r="O431" s="489"/>
      <c r="P431" s="489"/>
      <c r="Q431" s="489"/>
      <c r="R431" s="489"/>
      <c r="S431" s="489"/>
      <c r="T431" s="489"/>
      <c r="U431" s="489"/>
      <c r="V431" s="489"/>
      <c r="W431" s="489"/>
      <c r="X431" s="489"/>
      <c r="Y431" s="489"/>
      <c r="Z431" s="489"/>
      <c r="AA431" s="489"/>
      <c r="AB431" s="489"/>
      <c r="AC431" s="489"/>
      <c r="AD431" s="489"/>
      <c r="AE431" s="489"/>
      <c r="AF431" s="489"/>
      <c r="AG431" s="489"/>
      <c r="AH431" s="489"/>
      <c r="AI431" s="489"/>
      <c r="AJ431" s="489"/>
      <c r="AK431" s="489"/>
      <c r="AL431" s="489"/>
      <c r="AM431" s="489"/>
      <c r="AN431" s="489"/>
      <c r="AO431" s="489"/>
      <c r="AP431" s="489"/>
      <c r="AQ431" s="489"/>
      <c r="AR431" s="489"/>
      <c r="AS431" s="489"/>
      <c r="AT431" s="489"/>
      <c r="AU431" s="489"/>
      <c r="AV431" s="489"/>
      <c r="AW431" s="489"/>
      <c r="AX431" s="489"/>
      <c r="AY431" s="489"/>
      <c r="AZ431" s="489"/>
      <c r="BA431" s="489"/>
      <c r="BB431" s="489"/>
      <c r="BC431" s="489"/>
      <c r="BD431" s="489"/>
      <c r="BE431" s="489"/>
      <c r="BF431" s="489"/>
      <c r="BG431" s="547"/>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74"/>
      <c r="DO431" s="74"/>
      <c r="DP431" s="74"/>
      <c r="DQ431" s="74"/>
      <c r="DR431" s="74"/>
      <c r="DS431" s="74"/>
      <c r="DT431" s="74"/>
      <c r="DU431" s="74"/>
      <c r="DV431" s="74"/>
      <c r="DW431" s="74"/>
      <c r="DX431" s="74"/>
      <c r="DY431" s="74"/>
      <c r="DZ431" s="74"/>
      <c r="EA431" s="74"/>
      <c r="EB431" s="74"/>
      <c r="EC431" s="3"/>
    </row>
    <row r="432" spans="1:133" s="1" customFormat="1">
      <c r="A432" s="546"/>
      <c r="B432" s="544" t="s">
        <v>660</v>
      </c>
      <c r="C432" s="489"/>
      <c r="D432" s="489"/>
      <c r="E432" s="489"/>
      <c r="F432" s="489"/>
      <c r="G432" s="489"/>
      <c r="H432" s="489"/>
      <c r="I432" s="489"/>
      <c r="J432" s="489"/>
      <c r="K432" s="489"/>
      <c r="L432" s="489"/>
      <c r="M432" s="489"/>
      <c r="N432" s="489"/>
      <c r="O432" s="489"/>
      <c r="P432" s="489"/>
      <c r="Q432" s="489"/>
      <c r="R432" s="489"/>
      <c r="S432" s="489"/>
      <c r="T432" s="489"/>
      <c r="U432" s="489"/>
      <c r="V432" s="489"/>
      <c r="W432" s="489"/>
      <c r="X432" s="489"/>
      <c r="Y432" s="489"/>
      <c r="Z432" s="489"/>
      <c r="AA432" s="489"/>
      <c r="AB432" s="489"/>
      <c r="AC432" s="489"/>
      <c r="AD432" s="489"/>
      <c r="AE432" s="489"/>
      <c r="AF432" s="489"/>
      <c r="AG432" s="489"/>
      <c r="AH432" s="489"/>
      <c r="AI432" s="489"/>
      <c r="AJ432" s="489"/>
      <c r="AK432" s="489"/>
      <c r="AL432" s="489"/>
      <c r="AM432" s="489"/>
      <c r="AN432" s="489"/>
      <c r="AO432" s="489"/>
      <c r="AP432" s="489"/>
      <c r="AQ432" s="489"/>
      <c r="AR432" s="489"/>
      <c r="AS432" s="489"/>
      <c r="AT432" s="489"/>
      <c r="AU432" s="489"/>
      <c r="AV432" s="489"/>
      <c r="AW432" s="489"/>
      <c r="AX432" s="489"/>
      <c r="AY432" s="489"/>
      <c r="AZ432" s="489"/>
      <c r="BA432" s="489"/>
      <c r="BB432" s="489"/>
      <c r="BC432" s="489"/>
      <c r="BD432" s="489"/>
      <c r="BE432" s="489"/>
      <c r="BF432" s="489"/>
      <c r="BG432" s="547"/>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74"/>
      <c r="DO432" s="74"/>
      <c r="DP432" s="74"/>
      <c r="DQ432" s="74"/>
      <c r="DR432" s="74"/>
      <c r="DS432" s="74"/>
      <c r="DT432" s="74"/>
      <c r="DU432" s="74"/>
      <c r="DV432" s="74"/>
      <c r="DW432" s="74"/>
      <c r="DX432" s="74"/>
      <c r="DY432" s="74"/>
      <c r="DZ432" s="74"/>
      <c r="EA432" s="74"/>
      <c r="EB432" s="74"/>
      <c r="EC432" s="3"/>
    </row>
    <row r="433" spans="1:133" s="1" customFormat="1">
      <c r="A433" s="546"/>
      <c r="B433" s="489"/>
      <c r="C433" s="489"/>
      <c r="D433" s="489"/>
      <c r="E433" s="489"/>
      <c r="F433" s="489"/>
      <c r="G433" s="489"/>
      <c r="H433" s="489"/>
      <c r="I433" s="489"/>
      <c r="J433" s="489"/>
      <c r="K433" s="489"/>
      <c r="L433" s="489"/>
      <c r="M433" s="489"/>
      <c r="N433" s="489"/>
      <c r="O433" s="489"/>
      <c r="P433" s="489"/>
      <c r="Q433" s="489"/>
      <c r="R433" s="489"/>
      <c r="S433" s="489"/>
      <c r="T433" s="489"/>
      <c r="U433" s="489"/>
      <c r="V433" s="489"/>
      <c r="W433" s="489"/>
      <c r="X433" s="489"/>
      <c r="Y433" s="489"/>
      <c r="Z433" s="489"/>
      <c r="AA433" s="489"/>
      <c r="AB433" s="489"/>
      <c r="AC433" s="489"/>
      <c r="AD433" s="489"/>
      <c r="AE433" s="489"/>
      <c r="AF433" s="489"/>
      <c r="AG433" s="489"/>
      <c r="AH433" s="489"/>
      <c r="AI433" s="489"/>
      <c r="AJ433" s="489"/>
      <c r="AK433" s="489"/>
      <c r="AL433" s="489"/>
      <c r="AM433" s="489"/>
      <c r="AN433" s="489"/>
      <c r="AO433" s="489"/>
      <c r="AP433" s="489"/>
      <c r="AQ433" s="489"/>
      <c r="AR433" s="489"/>
      <c r="AS433" s="489"/>
      <c r="AT433" s="489"/>
      <c r="AU433" s="489"/>
      <c r="AV433" s="489"/>
      <c r="AW433" s="489"/>
      <c r="AX433" s="489"/>
      <c r="AY433" s="489"/>
      <c r="AZ433" s="489"/>
      <c r="BA433" s="489"/>
      <c r="BB433" s="489"/>
      <c r="BC433" s="489"/>
      <c r="BD433" s="489"/>
      <c r="BE433" s="489"/>
      <c r="BF433" s="489"/>
      <c r="BG433" s="547"/>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74"/>
      <c r="DO433" s="74"/>
      <c r="DP433" s="74"/>
      <c r="DQ433" s="74"/>
      <c r="DR433" s="74"/>
      <c r="DS433" s="74"/>
      <c r="DT433" s="74"/>
      <c r="DU433" s="74"/>
      <c r="DV433" s="74"/>
      <c r="DW433" s="74"/>
      <c r="DX433" s="74"/>
      <c r="DY433" s="74"/>
      <c r="DZ433" s="74"/>
      <c r="EA433" s="74"/>
      <c r="EB433" s="74"/>
      <c r="EC433" s="3"/>
    </row>
    <row r="434" spans="1:133" s="1" customFormat="1">
      <c r="A434" s="546"/>
      <c r="B434" s="548" t="s">
        <v>616</v>
      </c>
      <c r="C434" s="489"/>
      <c r="D434" s="489"/>
      <c r="E434" s="489"/>
      <c r="F434" s="489"/>
      <c r="G434" s="489"/>
      <c r="H434" s="489"/>
      <c r="I434" s="489"/>
      <c r="J434" s="489"/>
      <c r="K434" s="489"/>
      <c r="L434" s="489"/>
      <c r="M434" s="489"/>
      <c r="N434" s="489"/>
      <c r="O434" s="489"/>
      <c r="P434" s="489"/>
      <c r="Q434" s="489"/>
      <c r="R434" s="489"/>
      <c r="S434" s="489"/>
      <c r="T434" s="489"/>
      <c r="U434" s="489"/>
      <c r="V434" s="489"/>
      <c r="W434" s="489"/>
      <c r="X434" s="489"/>
      <c r="Y434" s="489"/>
      <c r="Z434" s="489"/>
      <c r="AA434" s="489"/>
      <c r="AB434" s="489"/>
      <c r="AC434" s="489"/>
      <c r="AD434" s="489"/>
      <c r="AE434" s="489"/>
      <c r="AF434" s="489"/>
      <c r="AG434" s="489"/>
      <c r="AH434" s="489"/>
      <c r="AI434" s="489"/>
      <c r="AJ434" s="489"/>
      <c r="AK434" s="489"/>
      <c r="AL434" s="489"/>
      <c r="AM434" s="489"/>
      <c r="AN434" s="489"/>
      <c r="AO434" s="489"/>
      <c r="AP434" s="489"/>
      <c r="AQ434" s="489"/>
      <c r="AR434" s="489"/>
      <c r="AS434" s="489"/>
      <c r="AT434" s="489"/>
      <c r="AU434" s="489"/>
      <c r="AV434" s="489"/>
      <c r="AW434" s="489"/>
      <c r="AX434" s="489"/>
      <c r="AY434" s="489"/>
      <c r="AZ434" s="489"/>
      <c r="BA434" s="489"/>
      <c r="BB434" s="489"/>
      <c r="BC434" s="489"/>
      <c r="BD434" s="489"/>
      <c r="BE434" s="489"/>
      <c r="BF434" s="489"/>
      <c r="BG434" s="547"/>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74"/>
      <c r="DO434" s="74"/>
      <c r="DP434" s="74"/>
      <c r="DQ434" s="74"/>
      <c r="DR434" s="74"/>
      <c r="DS434" s="74"/>
      <c r="DT434" s="74"/>
      <c r="DU434" s="74"/>
      <c r="DV434" s="74"/>
      <c r="DW434" s="74"/>
      <c r="DX434" s="74"/>
      <c r="DY434" s="74"/>
      <c r="DZ434" s="74"/>
      <c r="EA434" s="74"/>
      <c r="EB434" s="74"/>
      <c r="EC434" s="3"/>
    </row>
    <row r="435" spans="1:133" s="1" customFormat="1" ht="15">
      <c r="A435" s="546"/>
      <c r="B435" s="549" t="s">
        <v>648</v>
      </c>
      <c r="C435" s="489"/>
      <c r="D435" s="489"/>
      <c r="E435" s="489"/>
      <c r="F435" s="489"/>
      <c r="G435" s="489"/>
      <c r="H435" s="489"/>
      <c r="I435" s="489"/>
      <c r="J435" s="489"/>
      <c r="K435" s="489"/>
      <c r="L435" s="489"/>
      <c r="M435" s="489"/>
      <c r="N435" s="489"/>
      <c r="O435" s="489"/>
      <c r="P435" s="489"/>
      <c r="Q435" s="489"/>
      <c r="R435" s="489"/>
      <c r="S435" s="489"/>
      <c r="T435" s="489"/>
      <c r="U435" s="489"/>
      <c r="V435" s="489"/>
      <c r="W435" s="489"/>
      <c r="X435" s="489"/>
      <c r="Y435" s="489"/>
      <c r="Z435" s="489"/>
      <c r="AA435" s="489"/>
      <c r="AB435" s="489"/>
      <c r="AC435" s="489"/>
      <c r="AD435" s="489"/>
      <c r="AE435" s="489"/>
      <c r="AF435" s="489"/>
      <c r="AG435" s="489"/>
      <c r="AH435" s="489"/>
      <c r="AI435" s="489"/>
      <c r="AJ435" s="489"/>
      <c r="AK435" s="489"/>
      <c r="AL435" s="489"/>
      <c r="AM435" s="489"/>
      <c r="AN435" s="489"/>
      <c r="AO435" s="489"/>
      <c r="AP435" s="489"/>
      <c r="AQ435" s="489"/>
      <c r="AR435" s="489"/>
      <c r="AS435" s="489"/>
      <c r="AT435" s="489"/>
      <c r="AU435" s="489"/>
      <c r="AV435" s="489"/>
      <c r="AW435" s="489"/>
      <c r="AX435" s="489"/>
      <c r="AY435" s="489"/>
      <c r="AZ435" s="489"/>
      <c r="BA435" s="489"/>
      <c r="BB435" s="489"/>
      <c r="BC435" s="489"/>
      <c r="BD435" s="489"/>
      <c r="BE435" s="489"/>
      <c r="BF435" s="489"/>
      <c r="BG435" s="547"/>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74"/>
      <c r="DO435" s="74"/>
      <c r="DP435" s="74"/>
      <c r="DQ435" s="74"/>
      <c r="DR435" s="74"/>
      <c r="DS435" s="74"/>
      <c r="DT435" s="74"/>
      <c r="DU435" s="74"/>
      <c r="DV435" s="74"/>
      <c r="DW435" s="74"/>
      <c r="DX435" s="74"/>
      <c r="DY435" s="74"/>
      <c r="DZ435" s="74"/>
      <c r="EA435" s="74"/>
      <c r="EB435" s="74"/>
      <c r="EC435" s="3"/>
    </row>
    <row r="436" spans="1:133" s="1" customFormat="1">
      <c r="A436" s="546"/>
      <c r="B436" s="545" t="s">
        <v>649</v>
      </c>
      <c r="C436" s="489"/>
      <c r="D436" s="489"/>
      <c r="E436" s="489"/>
      <c r="F436" s="489"/>
      <c r="G436" s="489"/>
      <c r="H436" s="489"/>
      <c r="I436" s="489"/>
      <c r="J436" s="489"/>
      <c r="K436" s="489"/>
      <c r="L436" s="489"/>
      <c r="M436" s="489"/>
      <c r="N436" s="489"/>
      <c r="O436" s="489"/>
      <c r="P436" s="489"/>
      <c r="Q436" s="489"/>
      <c r="R436" s="489"/>
      <c r="S436" s="489"/>
      <c r="T436" s="489"/>
      <c r="U436" s="489"/>
      <c r="V436" s="489"/>
      <c r="W436" s="489"/>
      <c r="X436" s="489"/>
      <c r="Y436" s="489"/>
      <c r="Z436" s="489"/>
      <c r="AA436" s="489"/>
      <c r="AB436" s="489"/>
      <c r="AC436" s="489"/>
      <c r="AD436" s="489"/>
      <c r="AE436" s="489"/>
      <c r="AF436" s="489"/>
      <c r="AG436" s="489"/>
      <c r="AH436" s="489"/>
      <c r="AI436" s="489"/>
      <c r="AJ436" s="489"/>
      <c r="AK436" s="489"/>
      <c r="AL436" s="489"/>
      <c r="AM436" s="489"/>
      <c r="AN436" s="489"/>
      <c r="AO436" s="489"/>
      <c r="AP436" s="489"/>
      <c r="AQ436" s="489"/>
      <c r="AR436" s="489"/>
      <c r="AS436" s="489"/>
      <c r="AT436" s="489"/>
      <c r="AU436" s="489"/>
      <c r="AV436" s="489"/>
      <c r="AW436" s="489"/>
      <c r="AX436" s="489"/>
      <c r="AY436" s="489"/>
      <c r="AZ436" s="489"/>
      <c r="BA436" s="489"/>
      <c r="BB436" s="489"/>
      <c r="BC436" s="489"/>
      <c r="BD436" s="489"/>
      <c r="BE436" s="489"/>
      <c r="BF436" s="489"/>
      <c r="BG436" s="547"/>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74"/>
      <c r="DO436" s="74"/>
      <c r="DP436" s="74"/>
      <c r="DQ436" s="74"/>
      <c r="DR436" s="74"/>
      <c r="DS436" s="74"/>
      <c r="DT436" s="74"/>
      <c r="DU436" s="74"/>
      <c r="DV436" s="74"/>
      <c r="DW436" s="74"/>
      <c r="DX436" s="74"/>
      <c r="DY436" s="74"/>
      <c r="DZ436" s="74"/>
      <c r="EA436" s="74"/>
      <c r="EB436" s="74"/>
      <c r="EC436" s="3"/>
    </row>
    <row r="437" spans="1:133" s="1" customFormat="1">
      <c r="A437" s="546"/>
      <c r="B437" s="545" t="s">
        <v>650</v>
      </c>
      <c r="C437" s="489"/>
      <c r="D437" s="489"/>
      <c r="E437" s="489"/>
      <c r="F437" s="489"/>
      <c r="G437" s="489"/>
      <c r="H437" s="489"/>
      <c r="I437" s="489"/>
      <c r="J437" s="489"/>
      <c r="K437" s="489"/>
      <c r="L437" s="489"/>
      <c r="M437" s="489"/>
      <c r="N437" s="489"/>
      <c r="O437" s="489"/>
      <c r="P437" s="489"/>
      <c r="Q437" s="489"/>
      <c r="R437" s="489"/>
      <c r="S437" s="489"/>
      <c r="T437" s="489"/>
      <c r="U437" s="489"/>
      <c r="V437" s="489"/>
      <c r="W437" s="489"/>
      <c r="X437" s="489"/>
      <c r="Y437" s="489"/>
      <c r="Z437" s="489"/>
      <c r="AA437" s="489"/>
      <c r="AB437" s="489"/>
      <c r="AC437" s="489"/>
      <c r="AD437" s="489"/>
      <c r="AE437" s="489"/>
      <c r="AF437" s="489"/>
      <c r="AG437" s="489"/>
      <c r="AH437" s="489"/>
      <c r="AI437" s="489"/>
      <c r="AJ437" s="489"/>
      <c r="AK437" s="489"/>
      <c r="AL437" s="489"/>
      <c r="AM437" s="489"/>
      <c r="AN437" s="489"/>
      <c r="AO437" s="489"/>
      <c r="AP437" s="489"/>
      <c r="AQ437" s="489"/>
      <c r="AR437" s="489"/>
      <c r="AS437" s="489"/>
      <c r="AT437" s="489"/>
      <c r="AU437" s="489"/>
      <c r="AV437" s="489"/>
      <c r="AW437" s="489"/>
      <c r="AX437" s="489"/>
      <c r="AY437" s="489"/>
      <c r="AZ437" s="489"/>
      <c r="BA437" s="489"/>
      <c r="BB437" s="489"/>
      <c r="BC437" s="489"/>
      <c r="BD437" s="489"/>
      <c r="BE437" s="489"/>
      <c r="BF437" s="489"/>
      <c r="BG437" s="547"/>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74"/>
      <c r="DO437" s="74"/>
      <c r="DP437" s="74"/>
      <c r="DQ437" s="74"/>
      <c r="DR437" s="74"/>
      <c r="DS437" s="74"/>
      <c r="DT437" s="74"/>
      <c r="DU437" s="74"/>
      <c r="DV437" s="74"/>
      <c r="DW437" s="74"/>
      <c r="DX437" s="74"/>
      <c r="DY437" s="74"/>
      <c r="DZ437" s="74"/>
      <c r="EA437" s="74"/>
      <c r="EB437" s="74"/>
      <c r="EC437" s="3"/>
    </row>
    <row r="438" spans="1:133" s="1" customFormat="1">
      <c r="A438" s="546"/>
      <c r="B438" s="545" t="s">
        <v>651</v>
      </c>
      <c r="C438" s="489"/>
      <c r="D438" s="489"/>
      <c r="E438" s="489"/>
      <c r="F438" s="489"/>
      <c r="G438" s="489"/>
      <c r="H438" s="489"/>
      <c r="I438" s="489"/>
      <c r="J438" s="489"/>
      <c r="K438" s="489"/>
      <c r="L438" s="489"/>
      <c r="M438" s="489"/>
      <c r="N438" s="489"/>
      <c r="O438" s="489"/>
      <c r="P438" s="489"/>
      <c r="Q438" s="489"/>
      <c r="R438" s="489"/>
      <c r="S438" s="489"/>
      <c r="T438" s="489"/>
      <c r="U438" s="489"/>
      <c r="V438" s="489"/>
      <c r="W438" s="489"/>
      <c r="X438" s="489"/>
      <c r="Y438" s="489"/>
      <c r="Z438" s="489"/>
      <c r="AA438" s="489"/>
      <c r="AB438" s="489"/>
      <c r="AC438" s="489"/>
      <c r="AD438" s="489"/>
      <c r="AE438" s="489"/>
      <c r="AF438" s="489"/>
      <c r="AG438" s="489"/>
      <c r="AH438" s="489"/>
      <c r="AI438" s="489"/>
      <c r="AJ438" s="489"/>
      <c r="AK438" s="489"/>
      <c r="AL438" s="489"/>
      <c r="AM438" s="489"/>
      <c r="AN438" s="489"/>
      <c r="AO438" s="489"/>
      <c r="AP438" s="489"/>
      <c r="AQ438" s="489"/>
      <c r="AR438" s="489"/>
      <c r="AS438" s="489"/>
      <c r="AT438" s="489"/>
      <c r="AU438" s="489"/>
      <c r="AV438" s="489"/>
      <c r="AW438" s="489"/>
      <c r="AX438" s="489"/>
      <c r="AY438" s="489"/>
      <c r="AZ438" s="489"/>
      <c r="BA438" s="489"/>
      <c r="BB438" s="489"/>
      <c r="BC438" s="489"/>
      <c r="BD438" s="489"/>
      <c r="BE438" s="489"/>
      <c r="BF438" s="489"/>
      <c r="BG438" s="547"/>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74"/>
      <c r="DO438" s="74"/>
      <c r="DP438" s="74"/>
      <c r="DQ438" s="74"/>
      <c r="DR438" s="74"/>
      <c r="DS438" s="74"/>
      <c r="DT438" s="74"/>
      <c r="DU438" s="74"/>
      <c r="DV438" s="74"/>
      <c r="DW438" s="74"/>
      <c r="DX438" s="74"/>
      <c r="DY438" s="74"/>
      <c r="DZ438" s="74"/>
      <c r="EA438" s="74"/>
      <c r="EB438" s="74"/>
      <c r="EC438" s="3"/>
    </row>
    <row r="439" spans="1:133" s="1" customFormat="1">
      <c r="A439" s="546"/>
      <c r="B439" s="489"/>
      <c r="C439" s="489"/>
      <c r="D439" s="489"/>
      <c r="E439" s="489"/>
      <c r="F439" s="489"/>
      <c r="G439" s="489"/>
      <c r="H439" s="489"/>
      <c r="I439" s="489"/>
      <c r="J439" s="489"/>
      <c r="K439" s="489"/>
      <c r="L439" s="489"/>
      <c r="M439" s="489"/>
      <c r="N439" s="489"/>
      <c r="O439" s="489"/>
      <c r="P439" s="489"/>
      <c r="Q439" s="489"/>
      <c r="R439" s="489"/>
      <c r="S439" s="489"/>
      <c r="T439" s="489"/>
      <c r="U439" s="489"/>
      <c r="V439" s="489"/>
      <c r="W439" s="489"/>
      <c r="X439" s="489"/>
      <c r="Y439" s="489"/>
      <c r="Z439" s="489"/>
      <c r="AA439" s="489"/>
      <c r="AB439" s="489"/>
      <c r="AC439" s="489"/>
      <c r="AD439" s="489"/>
      <c r="AE439" s="489"/>
      <c r="AF439" s="489"/>
      <c r="AG439" s="489"/>
      <c r="AH439" s="489"/>
      <c r="AI439" s="489"/>
      <c r="AJ439" s="489"/>
      <c r="AK439" s="489"/>
      <c r="AL439" s="489"/>
      <c r="AM439" s="489"/>
      <c r="AN439" s="489"/>
      <c r="AO439" s="489"/>
      <c r="AP439" s="489"/>
      <c r="AQ439" s="489"/>
      <c r="AR439" s="489"/>
      <c r="AS439" s="489"/>
      <c r="AT439" s="489"/>
      <c r="AU439" s="489"/>
      <c r="AV439" s="489"/>
      <c r="AW439" s="489"/>
      <c r="AX439" s="489"/>
      <c r="AY439" s="489"/>
      <c r="AZ439" s="489"/>
      <c r="BA439" s="489"/>
      <c r="BB439" s="489"/>
      <c r="BC439" s="489"/>
      <c r="BD439" s="489"/>
      <c r="BE439" s="489"/>
      <c r="BF439" s="489"/>
      <c r="BG439" s="547"/>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74"/>
      <c r="DO439" s="74"/>
      <c r="DP439" s="74"/>
      <c r="DQ439" s="74"/>
      <c r="DR439" s="74"/>
      <c r="DS439" s="74"/>
      <c r="DT439" s="74"/>
      <c r="DU439" s="74"/>
      <c r="DV439" s="74"/>
      <c r="DW439" s="74"/>
      <c r="DX439" s="74"/>
      <c r="DY439" s="74"/>
      <c r="DZ439" s="74"/>
      <c r="EA439" s="74"/>
      <c r="EB439" s="74"/>
      <c r="EC439" s="3"/>
    </row>
    <row r="440" spans="1:133" s="1" customFormat="1">
      <c r="A440" s="546"/>
      <c r="B440" s="537" t="s">
        <v>617</v>
      </c>
      <c r="C440" s="489"/>
      <c r="D440" s="489"/>
      <c r="E440" s="489"/>
      <c r="F440" s="489"/>
      <c r="G440" s="489"/>
      <c r="H440" s="489"/>
      <c r="I440" s="489"/>
      <c r="J440" s="489"/>
      <c r="K440" s="489"/>
      <c r="L440" s="489"/>
      <c r="M440" s="489"/>
      <c r="N440" s="489"/>
      <c r="O440" s="489"/>
      <c r="P440" s="489"/>
      <c r="Q440" s="489"/>
      <c r="R440" s="489"/>
      <c r="S440" s="489"/>
      <c r="T440" s="489"/>
      <c r="U440" s="489"/>
      <c r="V440" s="489"/>
      <c r="W440" s="489"/>
      <c r="X440" s="489"/>
      <c r="Y440" s="489"/>
      <c r="Z440" s="489"/>
      <c r="AA440" s="489"/>
      <c r="AB440" s="489"/>
      <c r="AC440" s="489"/>
      <c r="AD440" s="489"/>
      <c r="AE440" s="489"/>
      <c r="AF440" s="489"/>
      <c r="AG440" s="489"/>
      <c r="AH440" s="489"/>
      <c r="AI440" s="489"/>
      <c r="AJ440" s="489"/>
      <c r="AK440" s="489"/>
      <c r="AL440" s="489"/>
      <c r="AM440" s="489"/>
      <c r="AN440" s="489"/>
      <c r="AO440" s="489"/>
      <c r="AP440" s="489"/>
      <c r="AQ440" s="489"/>
      <c r="AR440" s="489"/>
      <c r="AS440" s="489"/>
      <c r="AT440" s="489"/>
      <c r="AU440" s="489"/>
      <c r="AV440" s="489"/>
      <c r="AW440" s="489"/>
      <c r="AX440" s="489"/>
      <c r="AY440" s="489"/>
      <c r="AZ440" s="489"/>
      <c r="BA440" s="489"/>
      <c r="BB440" s="489"/>
      <c r="BC440" s="489"/>
      <c r="BD440" s="489"/>
      <c r="BE440" s="489"/>
      <c r="BF440" s="489"/>
      <c r="BG440" s="547"/>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74"/>
      <c r="DO440" s="74"/>
      <c r="DP440" s="74"/>
      <c r="DQ440" s="74"/>
      <c r="DR440" s="74"/>
      <c r="DS440" s="74"/>
      <c r="DT440" s="74"/>
      <c r="DU440" s="74"/>
      <c r="DV440" s="74"/>
      <c r="DW440" s="74"/>
      <c r="DX440" s="74"/>
      <c r="DY440" s="74"/>
      <c r="DZ440" s="74"/>
      <c r="EA440" s="74"/>
      <c r="EB440" s="74"/>
      <c r="EC440" s="3"/>
    </row>
    <row r="441" spans="1:133" s="1" customFormat="1">
      <c r="A441" s="546"/>
      <c r="B441" s="538" t="s">
        <v>618</v>
      </c>
      <c r="C441" s="489"/>
      <c r="D441" s="489"/>
      <c r="E441" s="489"/>
      <c r="F441" s="489"/>
      <c r="G441" s="489"/>
      <c r="H441" s="489"/>
      <c r="I441" s="489"/>
      <c r="J441" s="489"/>
      <c r="K441" s="489"/>
      <c r="L441" s="489"/>
      <c r="M441" s="489"/>
      <c r="N441" s="489"/>
      <c r="O441" s="489"/>
      <c r="P441" s="489"/>
      <c r="Q441" s="489"/>
      <c r="R441" s="489"/>
      <c r="S441" s="489"/>
      <c r="T441" s="489"/>
      <c r="U441" s="489"/>
      <c r="V441" s="489"/>
      <c r="W441" s="489"/>
      <c r="X441" s="489"/>
      <c r="Y441" s="489"/>
      <c r="Z441" s="489"/>
      <c r="AA441" s="489"/>
      <c r="AB441" s="489"/>
      <c r="AC441" s="489"/>
      <c r="AD441" s="489"/>
      <c r="AE441" s="489"/>
      <c r="AF441" s="489"/>
      <c r="AG441" s="489"/>
      <c r="AH441" s="489"/>
      <c r="AI441" s="489"/>
      <c r="AJ441" s="489"/>
      <c r="AK441" s="489"/>
      <c r="AL441" s="489"/>
      <c r="AM441" s="489"/>
      <c r="AN441" s="489"/>
      <c r="AO441" s="489"/>
      <c r="AP441" s="489"/>
      <c r="AQ441" s="489"/>
      <c r="AR441" s="489"/>
      <c r="AS441" s="489"/>
      <c r="AT441" s="489"/>
      <c r="AU441" s="489"/>
      <c r="AV441" s="489"/>
      <c r="AW441" s="489"/>
      <c r="AX441" s="489"/>
      <c r="AY441" s="489"/>
      <c r="AZ441" s="489"/>
      <c r="BA441" s="489"/>
      <c r="BB441" s="489"/>
      <c r="BC441" s="489"/>
      <c r="BD441" s="489"/>
      <c r="BE441" s="489"/>
      <c r="BF441" s="489"/>
      <c r="BG441" s="547"/>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74"/>
      <c r="DO441" s="74"/>
      <c r="DP441" s="74"/>
      <c r="DQ441" s="74"/>
      <c r="DR441" s="74"/>
      <c r="DS441" s="74"/>
      <c r="DT441" s="74"/>
      <c r="DU441" s="74"/>
      <c r="DV441" s="74"/>
      <c r="DW441" s="74"/>
      <c r="DX441" s="74"/>
      <c r="DY441" s="74"/>
      <c r="DZ441" s="74"/>
      <c r="EA441" s="74"/>
      <c r="EB441" s="74"/>
      <c r="EC441" s="3"/>
    </row>
    <row r="442" spans="1:133" s="1" customFormat="1">
      <c r="A442" s="546"/>
      <c r="B442" s="537" t="s">
        <v>619</v>
      </c>
      <c r="C442" s="489"/>
      <c r="D442" s="489"/>
      <c r="E442" s="489"/>
      <c r="F442" s="489"/>
      <c r="G442" s="489"/>
      <c r="H442" s="489"/>
      <c r="I442" s="489"/>
      <c r="J442" s="489"/>
      <c r="K442" s="489"/>
      <c r="L442" s="489"/>
      <c r="M442" s="489"/>
      <c r="N442" s="489"/>
      <c r="O442" s="489"/>
      <c r="P442" s="489"/>
      <c r="Q442" s="489"/>
      <c r="R442" s="489"/>
      <c r="S442" s="489"/>
      <c r="T442" s="489"/>
      <c r="U442" s="489"/>
      <c r="V442" s="489"/>
      <c r="W442" s="489"/>
      <c r="X442" s="489"/>
      <c r="Y442" s="489"/>
      <c r="Z442" s="489"/>
      <c r="AA442" s="489"/>
      <c r="AB442" s="489"/>
      <c r="AC442" s="489"/>
      <c r="AD442" s="489"/>
      <c r="AE442" s="489"/>
      <c r="AF442" s="489"/>
      <c r="AG442" s="489"/>
      <c r="AH442" s="489"/>
      <c r="AI442" s="489"/>
      <c r="AJ442" s="489"/>
      <c r="AK442" s="489"/>
      <c r="AL442" s="489"/>
      <c r="AM442" s="489"/>
      <c r="AN442" s="489"/>
      <c r="AO442" s="489"/>
      <c r="AP442" s="489"/>
      <c r="AQ442" s="489"/>
      <c r="AR442" s="489"/>
      <c r="AS442" s="489"/>
      <c r="AT442" s="489"/>
      <c r="AU442" s="489"/>
      <c r="AV442" s="489"/>
      <c r="AW442" s="489"/>
      <c r="AX442" s="489"/>
      <c r="AY442" s="489"/>
      <c r="AZ442" s="489"/>
      <c r="BA442" s="489"/>
      <c r="BB442" s="489"/>
      <c r="BC442" s="489"/>
      <c r="BD442" s="489"/>
      <c r="BE442" s="489"/>
      <c r="BF442" s="489"/>
      <c r="BG442" s="547"/>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74"/>
      <c r="DO442" s="74"/>
      <c r="DP442" s="74"/>
      <c r="DQ442" s="74"/>
      <c r="DR442" s="74"/>
      <c r="DS442" s="74"/>
      <c r="DT442" s="74"/>
      <c r="DU442" s="74"/>
      <c r="DV442" s="74"/>
      <c r="DW442" s="74"/>
      <c r="DX442" s="74"/>
      <c r="DY442" s="74"/>
      <c r="DZ442" s="74"/>
      <c r="EA442" s="74"/>
      <c r="EB442" s="74"/>
      <c r="EC442" s="3"/>
    </row>
    <row r="443" spans="1:133" s="1" customFormat="1">
      <c r="A443" s="546"/>
      <c r="B443" s="538" t="s">
        <v>652</v>
      </c>
      <c r="C443" s="489"/>
      <c r="D443" s="489"/>
      <c r="E443" s="489"/>
      <c r="F443" s="489"/>
      <c r="G443" s="489"/>
      <c r="H443" s="489"/>
      <c r="I443" s="489"/>
      <c r="J443" s="489"/>
      <c r="K443" s="489"/>
      <c r="L443" s="489"/>
      <c r="M443" s="489"/>
      <c r="N443" s="489"/>
      <c r="O443" s="489"/>
      <c r="P443" s="489"/>
      <c r="Q443" s="489"/>
      <c r="R443" s="489"/>
      <c r="S443" s="489"/>
      <c r="T443" s="489"/>
      <c r="U443" s="489"/>
      <c r="V443" s="489"/>
      <c r="W443" s="489"/>
      <c r="X443" s="489"/>
      <c r="Y443" s="489"/>
      <c r="Z443" s="489"/>
      <c r="AA443" s="489"/>
      <c r="AB443" s="489"/>
      <c r="AC443" s="489"/>
      <c r="AD443" s="489"/>
      <c r="AE443" s="489"/>
      <c r="AF443" s="489"/>
      <c r="AG443" s="489"/>
      <c r="AH443" s="489"/>
      <c r="AI443" s="489"/>
      <c r="AJ443" s="489"/>
      <c r="AK443" s="489"/>
      <c r="AL443" s="489"/>
      <c r="AM443" s="489"/>
      <c r="AN443" s="489"/>
      <c r="AO443" s="489"/>
      <c r="AP443" s="489"/>
      <c r="AQ443" s="489"/>
      <c r="AR443" s="489"/>
      <c r="AS443" s="489"/>
      <c r="AT443" s="489"/>
      <c r="AU443" s="489"/>
      <c r="AV443" s="489"/>
      <c r="AW443" s="489"/>
      <c r="AX443" s="489"/>
      <c r="AY443" s="489"/>
      <c r="AZ443" s="489"/>
      <c r="BA443" s="489"/>
      <c r="BB443" s="489"/>
      <c r="BC443" s="489"/>
      <c r="BD443" s="489"/>
      <c r="BE443" s="489"/>
      <c r="BF443" s="489"/>
      <c r="BG443" s="547"/>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74"/>
      <c r="DO443" s="74"/>
      <c r="DP443" s="74"/>
      <c r="DQ443" s="74"/>
      <c r="DR443" s="74"/>
      <c r="DS443" s="74"/>
      <c r="DT443" s="74"/>
      <c r="DU443" s="74"/>
      <c r="DV443" s="74"/>
      <c r="DW443" s="74"/>
      <c r="DX443" s="74"/>
      <c r="DY443" s="74"/>
      <c r="DZ443" s="74"/>
      <c r="EA443" s="74"/>
      <c r="EB443" s="74"/>
      <c r="EC443" s="3"/>
    </row>
    <row r="444" spans="1:133" s="1" customFormat="1">
      <c r="A444" s="546"/>
      <c r="B444" s="544" t="s">
        <v>794</v>
      </c>
      <c r="C444" s="489"/>
      <c r="D444" s="489"/>
      <c r="E444" s="489"/>
      <c r="F444" s="489"/>
      <c r="G444" s="489"/>
      <c r="H444" s="489"/>
      <c r="I444" s="489"/>
      <c r="J444" s="489"/>
      <c r="K444" s="489"/>
      <c r="L444" s="489"/>
      <c r="M444" s="489"/>
      <c r="N444" s="489"/>
      <c r="O444" s="489"/>
      <c r="P444" s="489"/>
      <c r="Q444" s="489"/>
      <c r="R444" s="489"/>
      <c r="S444" s="489"/>
      <c r="T444" s="489"/>
      <c r="U444" s="489"/>
      <c r="V444" s="489"/>
      <c r="W444" s="489"/>
      <c r="X444" s="489"/>
      <c r="Y444" s="489"/>
      <c r="Z444" s="489"/>
      <c r="AA444" s="489"/>
      <c r="AB444" s="489"/>
      <c r="AC444" s="489"/>
      <c r="AD444" s="489"/>
      <c r="AE444" s="489"/>
      <c r="AF444" s="489"/>
      <c r="AG444" s="489"/>
      <c r="AH444" s="489"/>
      <c r="AI444" s="489"/>
      <c r="AJ444" s="489"/>
      <c r="AK444" s="489"/>
      <c r="AL444" s="489"/>
      <c r="AM444" s="489"/>
      <c r="AN444" s="489"/>
      <c r="AO444" s="489"/>
      <c r="AP444" s="489"/>
      <c r="AQ444" s="489"/>
      <c r="AR444" s="489"/>
      <c r="AS444" s="489"/>
      <c r="AT444" s="489"/>
      <c r="AU444" s="489"/>
      <c r="AV444" s="489"/>
      <c r="AW444" s="489"/>
      <c r="AX444" s="489"/>
      <c r="AY444" s="489"/>
      <c r="AZ444" s="489"/>
      <c r="BA444" s="489"/>
      <c r="BB444" s="489"/>
      <c r="BC444" s="489"/>
      <c r="BD444" s="489"/>
      <c r="BE444" s="489"/>
      <c r="BF444" s="489"/>
      <c r="BG444" s="547"/>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74"/>
      <c r="DO444" s="74"/>
      <c r="DP444" s="74"/>
      <c r="DQ444" s="74"/>
      <c r="DR444" s="74"/>
      <c r="DS444" s="74"/>
      <c r="DT444" s="74"/>
      <c r="DU444" s="74"/>
      <c r="DV444" s="74"/>
      <c r="DW444" s="74"/>
      <c r="DX444" s="74"/>
      <c r="DY444" s="74"/>
      <c r="DZ444" s="74"/>
      <c r="EA444" s="74"/>
      <c r="EB444" s="74"/>
      <c r="EC444" s="3"/>
    </row>
    <row r="445" spans="1:133" s="1" customFormat="1">
      <c r="A445" s="546"/>
      <c r="B445" s="544" t="s">
        <v>653</v>
      </c>
      <c r="C445" s="489"/>
      <c r="D445" s="489"/>
      <c r="E445" s="489"/>
      <c r="F445" s="489"/>
      <c r="G445" s="489"/>
      <c r="H445" s="489"/>
      <c r="I445" s="489"/>
      <c r="J445" s="489"/>
      <c r="K445" s="489"/>
      <c r="L445" s="489"/>
      <c r="M445" s="489"/>
      <c r="N445" s="489"/>
      <c r="O445" s="489"/>
      <c r="P445" s="489"/>
      <c r="Q445" s="489"/>
      <c r="R445" s="489"/>
      <c r="S445" s="489"/>
      <c r="T445" s="489"/>
      <c r="U445" s="489"/>
      <c r="V445" s="489"/>
      <c r="W445" s="489"/>
      <c r="X445" s="489"/>
      <c r="Y445" s="489"/>
      <c r="Z445" s="489"/>
      <c r="AA445" s="489"/>
      <c r="AB445" s="489"/>
      <c r="AC445" s="489"/>
      <c r="AD445" s="489"/>
      <c r="AE445" s="489"/>
      <c r="AF445" s="489"/>
      <c r="AG445" s="489"/>
      <c r="AH445" s="489"/>
      <c r="AI445" s="489"/>
      <c r="AJ445" s="489"/>
      <c r="AK445" s="489"/>
      <c r="AL445" s="489"/>
      <c r="AM445" s="489"/>
      <c r="AN445" s="489"/>
      <c r="AO445" s="489"/>
      <c r="AP445" s="489"/>
      <c r="AQ445" s="489"/>
      <c r="AR445" s="489"/>
      <c r="AS445" s="489"/>
      <c r="AT445" s="489"/>
      <c r="AU445" s="489"/>
      <c r="AV445" s="489"/>
      <c r="AW445" s="489"/>
      <c r="AX445" s="489"/>
      <c r="AY445" s="489"/>
      <c r="AZ445" s="489"/>
      <c r="BA445" s="489"/>
      <c r="BB445" s="489"/>
      <c r="BC445" s="489"/>
      <c r="BD445" s="489"/>
      <c r="BE445" s="489"/>
      <c r="BF445" s="489"/>
      <c r="BG445" s="547"/>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74"/>
      <c r="DO445" s="74"/>
      <c r="DP445" s="74"/>
      <c r="DQ445" s="74"/>
      <c r="DR445" s="74"/>
      <c r="DS445" s="74"/>
      <c r="DT445" s="74"/>
      <c r="DU445" s="74"/>
      <c r="DV445" s="74"/>
      <c r="DW445" s="74"/>
      <c r="DX445" s="74"/>
      <c r="DY445" s="74"/>
      <c r="DZ445" s="74"/>
      <c r="EA445" s="74"/>
      <c r="EB445" s="74"/>
      <c r="EC445" s="3"/>
    </row>
    <row r="446" spans="1:133" s="1" customFormat="1">
      <c r="A446" s="546"/>
      <c r="B446" s="537" t="s">
        <v>620</v>
      </c>
      <c r="C446" s="489"/>
      <c r="D446" s="489"/>
      <c r="E446" s="489"/>
      <c r="F446" s="489"/>
      <c r="G446" s="489"/>
      <c r="H446" s="489"/>
      <c r="I446" s="489"/>
      <c r="J446" s="489"/>
      <c r="K446" s="489"/>
      <c r="L446" s="489"/>
      <c r="M446" s="489"/>
      <c r="N446" s="489"/>
      <c r="O446" s="489"/>
      <c r="P446" s="489"/>
      <c r="Q446" s="489"/>
      <c r="R446" s="489"/>
      <c r="S446" s="489"/>
      <c r="T446" s="489"/>
      <c r="U446" s="489"/>
      <c r="V446" s="489"/>
      <c r="W446" s="489"/>
      <c r="X446" s="489"/>
      <c r="Y446" s="489"/>
      <c r="Z446" s="489"/>
      <c r="AA446" s="489"/>
      <c r="AB446" s="489"/>
      <c r="AC446" s="489"/>
      <c r="AD446" s="489"/>
      <c r="AE446" s="489"/>
      <c r="AF446" s="489"/>
      <c r="AG446" s="489"/>
      <c r="AH446" s="489"/>
      <c r="AI446" s="489"/>
      <c r="AJ446" s="489"/>
      <c r="AK446" s="489"/>
      <c r="AL446" s="489"/>
      <c r="AM446" s="489"/>
      <c r="AN446" s="489"/>
      <c r="AO446" s="489"/>
      <c r="AP446" s="489"/>
      <c r="AQ446" s="489"/>
      <c r="AR446" s="489"/>
      <c r="AS446" s="489"/>
      <c r="AT446" s="489"/>
      <c r="AU446" s="489"/>
      <c r="AV446" s="489"/>
      <c r="AW446" s="489"/>
      <c r="AX446" s="489"/>
      <c r="AY446" s="489"/>
      <c r="AZ446" s="489"/>
      <c r="BA446" s="489"/>
      <c r="BB446" s="489"/>
      <c r="BC446" s="489"/>
      <c r="BD446" s="489"/>
      <c r="BE446" s="489"/>
      <c r="BF446" s="489"/>
      <c r="BG446" s="547"/>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74"/>
      <c r="DO446" s="74"/>
      <c r="DP446" s="74"/>
      <c r="DQ446" s="74"/>
      <c r="DR446" s="74"/>
      <c r="DS446" s="74"/>
      <c r="DT446" s="74"/>
      <c r="DU446" s="74"/>
      <c r="DV446" s="74"/>
      <c r="DW446" s="74"/>
      <c r="DX446" s="74"/>
      <c r="DY446" s="74"/>
      <c r="DZ446" s="74"/>
      <c r="EA446" s="74"/>
      <c r="EB446" s="74"/>
      <c r="EC446" s="3"/>
    </row>
    <row r="447" spans="1:133" s="1" customFormat="1">
      <c r="A447" s="546"/>
      <c r="B447" s="538" t="s">
        <v>795</v>
      </c>
      <c r="C447" s="489"/>
      <c r="D447" s="489"/>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489"/>
      <c r="AD447" s="489"/>
      <c r="AE447" s="489"/>
      <c r="AF447" s="489"/>
      <c r="AG447" s="489"/>
      <c r="AH447" s="489"/>
      <c r="AI447" s="489"/>
      <c r="AJ447" s="489"/>
      <c r="AK447" s="489"/>
      <c r="AL447" s="489"/>
      <c r="AM447" s="489"/>
      <c r="AN447" s="489"/>
      <c r="AO447" s="489"/>
      <c r="AP447" s="489"/>
      <c r="AQ447" s="489"/>
      <c r="AR447" s="489"/>
      <c r="AS447" s="489"/>
      <c r="AT447" s="489"/>
      <c r="AU447" s="489"/>
      <c r="AV447" s="489"/>
      <c r="AW447" s="489"/>
      <c r="AX447" s="489"/>
      <c r="AY447" s="489"/>
      <c r="AZ447" s="489"/>
      <c r="BA447" s="489"/>
      <c r="BB447" s="489"/>
      <c r="BC447" s="489"/>
      <c r="BD447" s="489"/>
      <c r="BE447" s="489"/>
      <c r="BF447" s="489"/>
      <c r="BG447" s="547"/>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74"/>
      <c r="DO447" s="74"/>
      <c r="DP447" s="74"/>
      <c r="DQ447" s="74"/>
      <c r="DR447" s="74"/>
      <c r="DS447" s="74"/>
      <c r="DT447" s="74"/>
      <c r="DU447" s="74"/>
      <c r="DV447" s="74"/>
      <c r="DW447" s="74"/>
      <c r="DX447" s="74"/>
      <c r="DY447" s="74"/>
      <c r="DZ447" s="74"/>
      <c r="EA447" s="74"/>
      <c r="EB447" s="74"/>
      <c r="EC447" s="3"/>
    </row>
    <row r="448" spans="1:133" s="1" customFormat="1">
      <c r="A448" s="546"/>
      <c r="B448" s="544" t="s">
        <v>654</v>
      </c>
      <c r="C448" s="489"/>
      <c r="D448" s="489"/>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489"/>
      <c r="AD448" s="489"/>
      <c r="AE448" s="489"/>
      <c r="AF448" s="489"/>
      <c r="AG448" s="489"/>
      <c r="AH448" s="489"/>
      <c r="AI448" s="489"/>
      <c r="AJ448" s="489"/>
      <c r="AK448" s="489"/>
      <c r="AL448" s="489"/>
      <c r="AM448" s="489"/>
      <c r="AN448" s="489"/>
      <c r="AO448" s="489"/>
      <c r="AP448" s="489"/>
      <c r="AQ448" s="489"/>
      <c r="AR448" s="489"/>
      <c r="AS448" s="489"/>
      <c r="AT448" s="489"/>
      <c r="AU448" s="489"/>
      <c r="AV448" s="489"/>
      <c r="AW448" s="489"/>
      <c r="AX448" s="489"/>
      <c r="AY448" s="489"/>
      <c r="AZ448" s="489"/>
      <c r="BA448" s="489"/>
      <c r="BB448" s="489"/>
      <c r="BC448" s="489"/>
      <c r="BD448" s="489"/>
      <c r="BE448" s="489"/>
      <c r="BF448" s="489"/>
      <c r="BG448" s="547"/>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74"/>
      <c r="DO448" s="74"/>
      <c r="DP448" s="74"/>
      <c r="DQ448" s="74"/>
      <c r="DR448" s="74"/>
      <c r="DS448" s="74"/>
      <c r="DT448" s="74"/>
      <c r="DU448" s="74"/>
      <c r="DV448" s="74"/>
      <c r="DW448" s="74"/>
      <c r="DX448" s="74"/>
      <c r="DY448" s="74"/>
      <c r="DZ448" s="74"/>
      <c r="EA448" s="74"/>
      <c r="EB448" s="74"/>
      <c r="EC448" s="3"/>
    </row>
    <row r="449" spans="1:133" s="1" customFormat="1">
      <c r="A449" s="546"/>
      <c r="B449" s="537" t="s">
        <v>831</v>
      </c>
      <c r="C449" s="489"/>
      <c r="D449" s="489"/>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489"/>
      <c r="AD449" s="489"/>
      <c r="AE449" s="489"/>
      <c r="AF449" s="489"/>
      <c r="AG449" s="489"/>
      <c r="AH449" s="489"/>
      <c r="AI449" s="489"/>
      <c r="AJ449" s="489"/>
      <c r="AK449" s="489"/>
      <c r="AL449" s="489"/>
      <c r="AM449" s="489"/>
      <c r="AN449" s="489"/>
      <c r="AO449" s="489"/>
      <c r="AP449" s="489"/>
      <c r="AQ449" s="489"/>
      <c r="AR449" s="489"/>
      <c r="AS449" s="489"/>
      <c r="AT449" s="489"/>
      <c r="AU449" s="489"/>
      <c r="AV449" s="489"/>
      <c r="AW449" s="489"/>
      <c r="AX449" s="489"/>
      <c r="AY449" s="489"/>
      <c r="AZ449" s="489"/>
      <c r="BA449" s="489"/>
      <c r="BB449" s="489"/>
      <c r="BC449" s="489"/>
      <c r="BD449" s="489"/>
      <c r="BE449" s="489"/>
      <c r="BF449" s="489"/>
      <c r="BG449" s="547"/>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74"/>
      <c r="DO449" s="74"/>
      <c r="DP449" s="74"/>
      <c r="DQ449" s="74"/>
      <c r="DR449" s="74"/>
      <c r="DS449" s="74"/>
      <c r="DT449" s="74"/>
      <c r="DU449" s="74"/>
      <c r="DV449" s="74"/>
      <c r="DW449" s="74"/>
      <c r="DX449" s="74"/>
      <c r="DY449" s="74"/>
      <c r="DZ449" s="74"/>
      <c r="EA449" s="74"/>
      <c r="EB449" s="74"/>
      <c r="EC449" s="3"/>
    </row>
    <row r="450" spans="1:133" s="1" customFormat="1">
      <c r="A450" s="546"/>
      <c r="B450" s="538" t="s">
        <v>833</v>
      </c>
      <c r="C450" s="489"/>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489"/>
      <c r="AD450" s="489"/>
      <c r="AE450" s="489"/>
      <c r="AF450" s="489"/>
      <c r="AG450" s="489"/>
      <c r="AH450" s="489"/>
      <c r="AI450" s="489"/>
      <c r="AJ450" s="489"/>
      <c r="AK450" s="489"/>
      <c r="AL450" s="489"/>
      <c r="AM450" s="489"/>
      <c r="AN450" s="489"/>
      <c r="AO450" s="489"/>
      <c r="AP450" s="489"/>
      <c r="AQ450" s="489"/>
      <c r="AR450" s="489"/>
      <c r="AS450" s="489"/>
      <c r="AT450" s="489"/>
      <c r="AU450" s="489"/>
      <c r="AV450" s="489"/>
      <c r="AW450" s="489"/>
      <c r="AX450" s="489"/>
      <c r="AY450" s="489"/>
      <c r="AZ450" s="489"/>
      <c r="BA450" s="489"/>
      <c r="BB450" s="489"/>
      <c r="BC450" s="489"/>
      <c r="BD450" s="489"/>
      <c r="BE450" s="489"/>
      <c r="BF450" s="489"/>
      <c r="BG450" s="547"/>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74"/>
      <c r="DO450" s="74"/>
      <c r="DP450" s="74"/>
      <c r="DQ450" s="74"/>
      <c r="DR450" s="74"/>
      <c r="DS450" s="74"/>
      <c r="DT450" s="74"/>
      <c r="DU450" s="74"/>
      <c r="DV450" s="74"/>
      <c r="DW450" s="74"/>
      <c r="DX450" s="74"/>
      <c r="DY450" s="74"/>
      <c r="DZ450" s="74"/>
      <c r="EA450" s="74"/>
      <c r="EB450" s="74"/>
      <c r="EC450" s="3"/>
    </row>
    <row r="451" spans="1:133" s="1" customFormat="1">
      <c r="A451" s="546"/>
      <c r="B451" s="544" t="s">
        <v>834</v>
      </c>
      <c r="C451" s="489"/>
      <c r="D451" s="489"/>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c r="AJ451" s="489"/>
      <c r="AK451" s="489"/>
      <c r="AL451" s="489"/>
      <c r="AM451" s="489"/>
      <c r="AN451" s="489"/>
      <c r="AO451" s="489"/>
      <c r="AP451" s="489"/>
      <c r="AQ451" s="489"/>
      <c r="AR451" s="489"/>
      <c r="AS451" s="489"/>
      <c r="AT451" s="489"/>
      <c r="AU451" s="489"/>
      <c r="AV451" s="489"/>
      <c r="AW451" s="489"/>
      <c r="AX451" s="489"/>
      <c r="AY451" s="489"/>
      <c r="AZ451" s="489"/>
      <c r="BA451" s="489"/>
      <c r="BB451" s="489"/>
      <c r="BC451" s="489"/>
      <c r="BD451" s="489"/>
      <c r="BE451" s="489"/>
      <c r="BF451" s="489"/>
      <c r="BG451" s="547"/>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74"/>
      <c r="DO451" s="74"/>
      <c r="DP451" s="74"/>
      <c r="DQ451" s="74"/>
      <c r="DR451" s="74"/>
      <c r="DS451" s="74"/>
      <c r="DT451" s="74"/>
      <c r="DU451" s="74"/>
      <c r="DV451" s="74"/>
      <c r="DW451" s="74"/>
      <c r="DX451" s="74"/>
      <c r="DY451" s="74"/>
      <c r="DZ451" s="74"/>
      <c r="EA451" s="74"/>
      <c r="EB451" s="74"/>
      <c r="EC451" s="3"/>
    </row>
    <row r="452" spans="1:133" s="1" customFormat="1">
      <c r="A452" s="546"/>
      <c r="B452" s="537" t="s">
        <v>835</v>
      </c>
      <c r="C452" s="489"/>
      <c r="D452" s="489"/>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c r="AJ452" s="489"/>
      <c r="AK452" s="489"/>
      <c r="AL452" s="489"/>
      <c r="AM452" s="489"/>
      <c r="AN452" s="489"/>
      <c r="AO452" s="489"/>
      <c r="AP452" s="489"/>
      <c r="AQ452" s="489"/>
      <c r="AR452" s="489"/>
      <c r="AS452" s="489"/>
      <c r="AT452" s="489"/>
      <c r="AU452" s="489"/>
      <c r="AV452" s="489"/>
      <c r="AW452" s="489"/>
      <c r="AX452" s="489"/>
      <c r="AY452" s="489"/>
      <c r="AZ452" s="489"/>
      <c r="BA452" s="489"/>
      <c r="BB452" s="489"/>
      <c r="BC452" s="489"/>
      <c r="BD452" s="489"/>
      <c r="BE452" s="489"/>
      <c r="BF452" s="489"/>
      <c r="BG452" s="547"/>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74"/>
      <c r="DO452" s="74"/>
      <c r="DP452" s="74"/>
      <c r="DQ452" s="74"/>
      <c r="DR452" s="74"/>
      <c r="DS452" s="74"/>
      <c r="DT452" s="74"/>
      <c r="DU452" s="74"/>
      <c r="DV452" s="74"/>
      <c r="DW452" s="74"/>
      <c r="DX452" s="74"/>
      <c r="DY452" s="74"/>
      <c r="DZ452" s="74"/>
      <c r="EA452" s="74"/>
      <c r="EB452" s="74"/>
      <c r="EC452" s="3"/>
    </row>
    <row r="453" spans="1:133" s="1" customFormat="1">
      <c r="A453" s="546"/>
      <c r="B453" s="538" t="s">
        <v>655</v>
      </c>
      <c r="C453" s="489"/>
      <c r="D453" s="489"/>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c r="AJ453" s="489"/>
      <c r="AK453" s="489"/>
      <c r="AL453" s="489"/>
      <c r="AM453" s="489"/>
      <c r="AN453" s="489"/>
      <c r="AO453" s="489"/>
      <c r="AP453" s="489"/>
      <c r="AQ453" s="489"/>
      <c r="AR453" s="489"/>
      <c r="AS453" s="489"/>
      <c r="AT453" s="489"/>
      <c r="AU453" s="489"/>
      <c r="AV453" s="489"/>
      <c r="AW453" s="489"/>
      <c r="AX453" s="489"/>
      <c r="AY453" s="489"/>
      <c r="AZ453" s="489"/>
      <c r="BA453" s="489"/>
      <c r="BB453" s="489"/>
      <c r="BC453" s="489"/>
      <c r="BD453" s="489"/>
      <c r="BE453" s="489"/>
      <c r="BF453" s="489"/>
      <c r="BG453" s="547"/>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74"/>
      <c r="DO453" s="74"/>
      <c r="DP453" s="74"/>
      <c r="DQ453" s="74"/>
      <c r="DR453" s="74"/>
      <c r="DS453" s="74"/>
      <c r="DT453" s="74"/>
      <c r="DU453" s="74"/>
      <c r="DV453" s="74"/>
      <c r="DW453" s="74"/>
      <c r="DX453" s="74"/>
      <c r="DY453" s="74"/>
      <c r="DZ453" s="74"/>
      <c r="EA453" s="74"/>
      <c r="EB453" s="74"/>
      <c r="EC453" s="3"/>
    </row>
    <row r="454" spans="1:133" s="1" customFormat="1">
      <c r="A454" s="546"/>
      <c r="B454" s="544" t="s">
        <v>656</v>
      </c>
      <c r="C454" s="489"/>
      <c r="D454" s="489"/>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c r="AJ454" s="489"/>
      <c r="AK454" s="489"/>
      <c r="AL454" s="489"/>
      <c r="AM454" s="489"/>
      <c r="AN454" s="489"/>
      <c r="AO454" s="489"/>
      <c r="AP454" s="489"/>
      <c r="AQ454" s="489"/>
      <c r="AR454" s="489"/>
      <c r="AS454" s="489"/>
      <c r="AT454" s="489"/>
      <c r="AU454" s="489"/>
      <c r="AV454" s="489"/>
      <c r="AW454" s="489"/>
      <c r="AX454" s="489"/>
      <c r="AY454" s="489"/>
      <c r="AZ454" s="489"/>
      <c r="BA454" s="489"/>
      <c r="BB454" s="489"/>
      <c r="BC454" s="489"/>
      <c r="BD454" s="489"/>
      <c r="BE454" s="489"/>
      <c r="BF454" s="489"/>
      <c r="BG454" s="547"/>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74"/>
      <c r="DO454" s="74"/>
      <c r="DP454" s="74"/>
      <c r="DQ454" s="74"/>
      <c r="DR454" s="74"/>
      <c r="DS454" s="74"/>
      <c r="DT454" s="74"/>
      <c r="DU454" s="74"/>
      <c r="DV454" s="74"/>
      <c r="DW454" s="74"/>
      <c r="DX454" s="74"/>
      <c r="DY454" s="74"/>
      <c r="DZ454" s="74"/>
      <c r="EA454" s="74"/>
      <c r="EB454" s="74"/>
      <c r="EC454" s="3"/>
    </row>
    <row r="455" spans="1:133" s="1" customFormat="1">
      <c r="A455" s="546"/>
      <c r="B455" s="537" t="s">
        <v>837</v>
      </c>
      <c r="C455" s="489"/>
      <c r="D455" s="489"/>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c r="AJ455" s="489"/>
      <c r="AK455" s="489"/>
      <c r="AL455" s="489"/>
      <c r="AM455" s="489"/>
      <c r="AN455" s="489"/>
      <c r="AO455" s="489"/>
      <c r="AP455" s="489"/>
      <c r="AQ455" s="489"/>
      <c r="AR455" s="489"/>
      <c r="AS455" s="489"/>
      <c r="AT455" s="489"/>
      <c r="AU455" s="489"/>
      <c r="AV455" s="489"/>
      <c r="AW455" s="489"/>
      <c r="AX455" s="489"/>
      <c r="AY455" s="489"/>
      <c r="AZ455" s="489"/>
      <c r="BA455" s="489"/>
      <c r="BB455" s="489"/>
      <c r="BC455" s="489"/>
      <c r="BD455" s="489"/>
      <c r="BE455" s="489"/>
      <c r="BF455" s="489"/>
      <c r="BG455" s="547"/>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74"/>
      <c r="DO455" s="74"/>
      <c r="DP455" s="74"/>
      <c r="DQ455" s="74"/>
      <c r="DR455" s="74"/>
      <c r="DS455" s="74"/>
      <c r="DT455" s="74"/>
      <c r="DU455" s="74"/>
      <c r="DV455" s="74"/>
      <c r="DW455" s="74"/>
      <c r="DX455" s="74"/>
      <c r="DY455" s="74"/>
      <c r="DZ455" s="74"/>
      <c r="EA455" s="74"/>
      <c r="EB455" s="74"/>
      <c r="EC455" s="3"/>
    </row>
    <row r="456" spans="1:133" s="1" customFormat="1">
      <c r="A456" s="546"/>
      <c r="B456" s="538" t="s">
        <v>836</v>
      </c>
      <c r="C456" s="489"/>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c r="AJ456" s="489"/>
      <c r="AK456" s="489"/>
      <c r="AL456" s="489"/>
      <c r="AM456" s="489"/>
      <c r="AN456" s="489"/>
      <c r="AO456" s="489"/>
      <c r="AP456" s="489"/>
      <c r="AQ456" s="489"/>
      <c r="AR456" s="489"/>
      <c r="AS456" s="489"/>
      <c r="AT456" s="489"/>
      <c r="AU456" s="489"/>
      <c r="AV456" s="489"/>
      <c r="AW456" s="489"/>
      <c r="AX456" s="489"/>
      <c r="AY456" s="489"/>
      <c r="AZ456" s="489"/>
      <c r="BA456" s="489"/>
      <c r="BB456" s="489"/>
      <c r="BC456" s="489"/>
      <c r="BD456" s="489"/>
      <c r="BE456" s="489"/>
      <c r="BF456" s="489"/>
      <c r="BG456" s="547"/>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74"/>
      <c r="DO456" s="74"/>
      <c r="DP456" s="74"/>
      <c r="DQ456" s="74"/>
      <c r="DR456" s="74"/>
      <c r="DS456" s="74"/>
      <c r="DT456" s="74"/>
      <c r="DU456" s="74"/>
      <c r="DV456" s="74"/>
      <c r="DW456" s="74"/>
      <c r="DX456" s="74"/>
      <c r="DY456" s="74"/>
      <c r="DZ456" s="74"/>
      <c r="EA456" s="74"/>
      <c r="EB456" s="74"/>
      <c r="EC456" s="3"/>
    </row>
    <row r="457" spans="1:133" s="1" customFormat="1">
      <c r="A457" s="546"/>
      <c r="B457" s="544" t="s">
        <v>832</v>
      </c>
      <c r="C457" s="489"/>
      <c r="D457" s="489"/>
      <c r="E457" s="489"/>
      <c r="F457" s="489"/>
      <c r="G457" s="489"/>
      <c r="H457" s="489"/>
      <c r="I457" s="489"/>
      <c r="J457" s="489"/>
      <c r="K457" s="489"/>
      <c r="L457" s="489"/>
      <c r="M457" s="489"/>
      <c r="N457" s="489"/>
      <c r="O457" s="489"/>
      <c r="P457" s="489"/>
      <c r="Q457" s="489"/>
      <c r="R457" s="489"/>
      <c r="S457" s="489"/>
      <c r="T457" s="489"/>
      <c r="U457" s="489"/>
      <c r="V457" s="489"/>
      <c r="W457" s="489"/>
      <c r="X457" s="489"/>
      <c r="Y457" s="489"/>
      <c r="Z457" s="489"/>
      <c r="AA457" s="489"/>
      <c r="AB457" s="489"/>
      <c r="AC457" s="489"/>
      <c r="AD457" s="489"/>
      <c r="AE457" s="489"/>
      <c r="AF457" s="489"/>
      <c r="AG457" s="489"/>
      <c r="AH457" s="489"/>
      <c r="AI457" s="489"/>
      <c r="AJ457" s="489"/>
      <c r="AK457" s="489"/>
      <c r="AL457" s="489"/>
      <c r="AM457" s="489"/>
      <c r="AN457" s="489"/>
      <c r="AO457" s="489"/>
      <c r="AP457" s="489"/>
      <c r="AQ457" s="489"/>
      <c r="AR457" s="489"/>
      <c r="AS457" s="489"/>
      <c r="AT457" s="489"/>
      <c r="AU457" s="489"/>
      <c r="AV457" s="489"/>
      <c r="AW457" s="489"/>
      <c r="AX457" s="489"/>
      <c r="AY457" s="489"/>
      <c r="AZ457" s="489"/>
      <c r="BA457" s="489"/>
      <c r="BB457" s="489"/>
      <c r="BC457" s="489"/>
      <c r="BD457" s="489"/>
      <c r="BE457" s="489"/>
      <c r="BF457" s="489"/>
      <c r="BG457" s="547"/>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74"/>
      <c r="DO457" s="74"/>
      <c r="DP457" s="74"/>
      <c r="DQ457" s="74"/>
      <c r="DR457" s="74"/>
      <c r="DS457" s="74"/>
      <c r="DT457" s="74"/>
      <c r="DU457" s="74"/>
      <c r="DV457" s="74"/>
      <c r="DW457" s="74"/>
      <c r="DX457" s="74"/>
      <c r="DY457" s="74"/>
      <c r="DZ457" s="74"/>
      <c r="EA457" s="74"/>
      <c r="EB457" s="74"/>
      <c r="EC457" s="3"/>
    </row>
    <row r="458" spans="1:133" s="1" customFormat="1">
      <c r="A458" s="546"/>
      <c r="B458" s="540"/>
      <c r="C458" s="489"/>
      <c r="D458" s="489"/>
      <c r="E458" s="489"/>
      <c r="F458" s="489"/>
      <c r="G458" s="489"/>
      <c r="H458" s="489"/>
      <c r="I458" s="489"/>
      <c r="J458" s="489"/>
      <c r="K458" s="489"/>
      <c r="L458" s="489"/>
      <c r="M458" s="489"/>
      <c r="N458" s="489"/>
      <c r="O458" s="489"/>
      <c r="P458" s="489"/>
      <c r="Q458" s="489"/>
      <c r="R458" s="489"/>
      <c r="S458" s="489"/>
      <c r="T458" s="489"/>
      <c r="U458" s="489"/>
      <c r="V458" s="489"/>
      <c r="W458" s="489"/>
      <c r="X458" s="489"/>
      <c r="Y458" s="489"/>
      <c r="Z458" s="489"/>
      <c r="AA458" s="489"/>
      <c r="AB458" s="489"/>
      <c r="AC458" s="489"/>
      <c r="AD458" s="489"/>
      <c r="AE458" s="489"/>
      <c r="AF458" s="489"/>
      <c r="AG458" s="489"/>
      <c r="AH458" s="489"/>
      <c r="AI458" s="489"/>
      <c r="AJ458" s="489"/>
      <c r="AK458" s="489"/>
      <c r="AL458" s="489"/>
      <c r="AM458" s="489"/>
      <c r="AN458" s="489"/>
      <c r="AO458" s="489"/>
      <c r="AP458" s="489"/>
      <c r="AQ458" s="489"/>
      <c r="AR458" s="489"/>
      <c r="AS458" s="489"/>
      <c r="AT458" s="489"/>
      <c r="AU458" s="489"/>
      <c r="AV458" s="489"/>
      <c r="AW458" s="489"/>
      <c r="AX458" s="489"/>
      <c r="AY458" s="489"/>
      <c r="AZ458" s="489"/>
      <c r="BA458" s="489"/>
      <c r="BB458" s="489"/>
      <c r="BC458" s="489"/>
      <c r="BD458" s="489"/>
      <c r="BE458" s="489"/>
      <c r="BF458" s="489"/>
      <c r="BG458" s="547"/>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74"/>
      <c r="DO458" s="74"/>
      <c r="DP458" s="74"/>
      <c r="DQ458" s="74"/>
      <c r="DR458" s="74"/>
      <c r="DS458" s="74"/>
      <c r="DT458" s="74"/>
      <c r="DU458" s="74"/>
      <c r="DV458" s="74"/>
      <c r="DW458" s="74"/>
      <c r="DX458" s="74"/>
      <c r="DY458" s="74"/>
      <c r="DZ458" s="74"/>
      <c r="EA458" s="74"/>
      <c r="EB458" s="74"/>
      <c r="EC458" s="3"/>
    </row>
    <row r="459" spans="1:133" s="1" customFormat="1">
      <c r="A459" s="546"/>
      <c r="B459" s="548" t="s">
        <v>621</v>
      </c>
      <c r="C459" s="489"/>
      <c r="D459" s="489"/>
      <c r="E459" s="489"/>
      <c r="F459" s="489"/>
      <c r="G459" s="489"/>
      <c r="H459" s="489"/>
      <c r="I459" s="489"/>
      <c r="J459" s="489"/>
      <c r="K459" s="489"/>
      <c r="L459" s="489"/>
      <c r="M459" s="489"/>
      <c r="N459" s="489"/>
      <c r="O459" s="489"/>
      <c r="P459" s="489"/>
      <c r="Q459" s="489"/>
      <c r="R459" s="489"/>
      <c r="S459" s="489"/>
      <c r="T459" s="489"/>
      <c r="U459" s="489"/>
      <c r="V459" s="489"/>
      <c r="W459" s="489"/>
      <c r="X459" s="489"/>
      <c r="Y459" s="489"/>
      <c r="Z459" s="489"/>
      <c r="AA459" s="489"/>
      <c r="AB459" s="489"/>
      <c r="AC459" s="489"/>
      <c r="AD459" s="489"/>
      <c r="AE459" s="489"/>
      <c r="AF459" s="489"/>
      <c r="AG459" s="489"/>
      <c r="AH459" s="489"/>
      <c r="AI459" s="489"/>
      <c r="AJ459" s="489"/>
      <c r="AK459" s="489"/>
      <c r="AL459" s="489"/>
      <c r="AM459" s="489"/>
      <c r="AN459" s="489"/>
      <c r="AO459" s="489"/>
      <c r="AP459" s="489"/>
      <c r="AQ459" s="489"/>
      <c r="AR459" s="489"/>
      <c r="AS459" s="489"/>
      <c r="AT459" s="489"/>
      <c r="AU459" s="489"/>
      <c r="AV459" s="489"/>
      <c r="AW459" s="489"/>
      <c r="AX459" s="489"/>
      <c r="AY459" s="489"/>
      <c r="AZ459" s="489"/>
      <c r="BA459" s="489"/>
      <c r="BB459" s="489"/>
      <c r="BC459" s="489"/>
      <c r="BD459" s="489"/>
      <c r="BE459" s="489"/>
      <c r="BF459" s="489"/>
      <c r="BG459" s="547"/>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74"/>
      <c r="DO459" s="74"/>
      <c r="DP459" s="74"/>
      <c r="DQ459" s="74"/>
      <c r="DR459" s="74"/>
      <c r="DS459" s="74"/>
      <c r="DT459" s="74"/>
      <c r="DU459" s="74"/>
      <c r="DV459" s="74"/>
      <c r="DW459" s="74"/>
      <c r="DX459" s="74"/>
      <c r="DY459" s="74"/>
      <c r="DZ459" s="74"/>
      <c r="EA459" s="74"/>
      <c r="EB459" s="74"/>
      <c r="EC459" s="3"/>
    </row>
    <row r="460" spans="1:133" s="1" customFormat="1">
      <c r="A460" s="546"/>
      <c r="B460" s="538" t="s">
        <v>639</v>
      </c>
      <c r="C460" s="489"/>
      <c r="D460" s="489"/>
      <c r="E460" s="489"/>
      <c r="F460" s="489"/>
      <c r="G460" s="489"/>
      <c r="H460" s="489"/>
      <c r="I460" s="489"/>
      <c r="J460" s="489"/>
      <c r="K460" s="489"/>
      <c r="L460" s="489"/>
      <c r="M460" s="489"/>
      <c r="N460" s="489"/>
      <c r="O460" s="489"/>
      <c r="P460" s="489"/>
      <c r="Q460" s="489"/>
      <c r="R460" s="489"/>
      <c r="S460" s="489"/>
      <c r="T460" s="489"/>
      <c r="U460" s="489"/>
      <c r="V460" s="489"/>
      <c r="W460" s="489"/>
      <c r="X460" s="489"/>
      <c r="Y460" s="489"/>
      <c r="Z460" s="489"/>
      <c r="AA460" s="489"/>
      <c r="AB460" s="489"/>
      <c r="AC460" s="489"/>
      <c r="AD460" s="489"/>
      <c r="AE460" s="489"/>
      <c r="AF460" s="489"/>
      <c r="AG460" s="489"/>
      <c r="AH460" s="489"/>
      <c r="AI460" s="489"/>
      <c r="AJ460" s="489"/>
      <c r="AK460" s="489"/>
      <c r="AL460" s="489"/>
      <c r="AM460" s="489"/>
      <c r="AN460" s="489"/>
      <c r="AO460" s="489"/>
      <c r="AP460" s="489"/>
      <c r="AQ460" s="489"/>
      <c r="AR460" s="489"/>
      <c r="AS460" s="489"/>
      <c r="AT460" s="489"/>
      <c r="AU460" s="489"/>
      <c r="AV460" s="489"/>
      <c r="AW460" s="489"/>
      <c r="AX460" s="489"/>
      <c r="AY460" s="489"/>
      <c r="AZ460" s="489"/>
      <c r="BA460" s="489"/>
      <c r="BB460" s="489"/>
      <c r="BC460" s="489"/>
      <c r="BD460" s="489"/>
      <c r="BE460" s="489"/>
      <c r="BF460" s="489"/>
      <c r="BG460" s="547"/>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74"/>
      <c r="DO460" s="74"/>
      <c r="DP460" s="74"/>
      <c r="DQ460" s="74"/>
      <c r="DR460" s="74"/>
      <c r="DS460" s="74"/>
      <c r="DT460" s="74"/>
      <c r="DU460" s="74"/>
      <c r="DV460" s="74"/>
      <c r="DW460" s="74"/>
      <c r="DX460" s="74"/>
      <c r="DY460" s="74"/>
      <c r="DZ460" s="74"/>
      <c r="EA460" s="74"/>
      <c r="EB460" s="74"/>
      <c r="EC460" s="3"/>
    </row>
    <row r="461" spans="1:133" s="1" customFormat="1">
      <c r="A461" s="546"/>
      <c r="B461" s="544" t="s">
        <v>640</v>
      </c>
      <c r="C461" s="489"/>
      <c r="D461" s="489"/>
      <c r="E461" s="489"/>
      <c r="F461" s="489"/>
      <c r="G461" s="489"/>
      <c r="H461" s="489"/>
      <c r="I461" s="489"/>
      <c r="J461" s="489"/>
      <c r="K461" s="489"/>
      <c r="L461" s="489"/>
      <c r="M461" s="489"/>
      <c r="N461" s="489"/>
      <c r="O461" s="489"/>
      <c r="P461" s="489"/>
      <c r="Q461" s="489"/>
      <c r="R461" s="489"/>
      <c r="S461" s="489"/>
      <c r="T461" s="489"/>
      <c r="U461" s="489"/>
      <c r="V461" s="489"/>
      <c r="W461" s="489"/>
      <c r="X461" s="489"/>
      <c r="Y461" s="489"/>
      <c r="Z461" s="489"/>
      <c r="AA461" s="489"/>
      <c r="AB461" s="489"/>
      <c r="AC461" s="489"/>
      <c r="AD461" s="489"/>
      <c r="AE461" s="489"/>
      <c r="AF461" s="489"/>
      <c r="AG461" s="489"/>
      <c r="AH461" s="489"/>
      <c r="AI461" s="489"/>
      <c r="AJ461" s="489"/>
      <c r="AK461" s="489"/>
      <c r="AL461" s="489"/>
      <c r="AM461" s="489"/>
      <c r="AN461" s="489"/>
      <c r="AO461" s="489"/>
      <c r="AP461" s="489"/>
      <c r="AQ461" s="489"/>
      <c r="AR461" s="489"/>
      <c r="AS461" s="489"/>
      <c r="AT461" s="489"/>
      <c r="AU461" s="489"/>
      <c r="AV461" s="489"/>
      <c r="AW461" s="489"/>
      <c r="AX461" s="489"/>
      <c r="AY461" s="489"/>
      <c r="AZ461" s="489"/>
      <c r="BA461" s="489"/>
      <c r="BB461" s="489"/>
      <c r="BC461" s="489"/>
      <c r="BD461" s="489"/>
      <c r="BE461" s="489"/>
      <c r="BF461" s="489"/>
      <c r="BG461" s="547"/>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74"/>
      <c r="DO461" s="74"/>
      <c r="DP461" s="74"/>
      <c r="DQ461" s="74"/>
      <c r="DR461" s="74"/>
      <c r="DS461" s="74"/>
      <c r="DT461" s="74"/>
      <c r="DU461" s="74"/>
      <c r="DV461" s="74"/>
      <c r="DW461" s="74"/>
      <c r="DX461" s="74"/>
      <c r="DY461" s="74"/>
      <c r="DZ461" s="74"/>
      <c r="EA461" s="74"/>
      <c r="EB461" s="74"/>
      <c r="EC461" s="3"/>
    </row>
    <row r="462" spans="1:133" s="1" customFormat="1">
      <c r="A462" s="546"/>
      <c r="B462" s="544" t="s">
        <v>641</v>
      </c>
      <c r="C462" s="489"/>
      <c r="D462" s="489"/>
      <c r="E462" s="489"/>
      <c r="F462" s="489"/>
      <c r="G462" s="489"/>
      <c r="H462" s="489"/>
      <c r="I462" s="489"/>
      <c r="J462" s="489"/>
      <c r="K462" s="489"/>
      <c r="L462" s="489"/>
      <c r="M462" s="489"/>
      <c r="N462" s="489"/>
      <c r="O462" s="489"/>
      <c r="P462" s="489"/>
      <c r="Q462" s="489"/>
      <c r="R462" s="489"/>
      <c r="S462" s="489"/>
      <c r="T462" s="489"/>
      <c r="U462" s="489"/>
      <c r="V462" s="489"/>
      <c r="W462" s="489"/>
      <c r="X462" s="489"/>
      <c r="Y462" s="489"/>
      <c r="Z462" s="489"/>
      <c r="AA462" s="489"/>
      <c r="AB462" s="489"/>
      <c r="AC462" s="489"/>
      <c r="AD462" s="489"/>
      <c r="AE462" s="489"/>
      <c r="AF462" s="489"/>
      <c r="AG462" s="489"/>
      <c r="AH462" s="489"/>
      <c r="AI462" s="489"/>
      <c r="AJ462" s="489"/>
      <c r="AK462" s="489"/>
      <c r="AL462" s="489"/>
      <c r="AM462" s="489"/>
      <c r="AN462" s="489"/>
      <c r="AO462" s="489"/>
      <c r="AP462" s="489"/>
      <c r="AQ462" s="489"/>
      <c r="AR462" s="489"/>
      <c r="AS462" s="489"/>
      <c r="AT462" s="489"/>
      <c r="AU462" s="489"/>
      <c r="AV462" s="489"/>
      <c r="AW462" s="489"/>
      <c r="AX462" s="489"/>
      <c r="AY462" s="489"/>
      <c r="AZ462" s="489"/>
      <c r="BA462" s="489"/>
      <c r="BB462" s="489"/>
      <c r="BC462" s="489"/>
      <c r="BD462" s="489"/>
      <c r="BE462" s="489"/>
      <c r="BF462" s="489"/>
      <c r="BG462" s="547"/>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74"/>
      <c r="DO462" s="74"/>
      <c r="DP462" s="74"/>
      <c r="DQ462" s="74"/>
      <c r="DR462" s="74"/>
      <c r="DS462" s="74"/>
      <c r="DT462" s="74"/>
      <c r="DU462" s="74"/>
      <c r="DV462" s="74"/>
      <c r="DW462" s="74"/>
      <c r="DX462" s="74"/>
      <c r="DY462" s="74"/>
      <c r="DZ462" s="74"/>
      <c r="EA462" s="74"/>
      <c r="EB462" s="74"/>
      <c r="EC462" s="3"/>
    </row>
    <row r="463" spans="1:133" s="1" customFormat="1">
      <c r="A463" s="546"/>
      <c r="B463" s="544" t="s">
        <v>642</v>
      </c>
      <c r="C463" s="489"/>
      <c r="D463" s="489"/>
      <c r="E463" s="489"/>
      <c r="F463" s="489"/>
      <c r="G463" s="489"/>
      <c r="H463" s="489"/>
      <c r="I463" s="489"/>
      <c r="J463" s="489"/>
      <c r="K463" s="489"/>
      <c r="L463" s="489"/>
      <c r="M463" s="489"/>
      <c r="N463" s="489"/>
      <c r="O463" s="489"/>
      <c r="P463" s="489"/>
      <c r="Q463" s="489"/>
      <c r="R463" s="489"/>
      <c r="S463" s="489"/>
      <c r="T463" s="489"/>
      <c r="U463" s="489"/>
      <c r="V463" s="489"/>
      <c r="W463" s="489"/>
      <c r="X463" s="489"/>
      <c r="Y463" s="489"/>
      <c r="Z463" s="489"/>
      <c r="AA463" s="489"/>
      <c r="AB463" s="489"/>
      <c r="AC463" s="489"/>
      <c r="AD463" s="489"/>
      <c r="AE463" s="489"/>
      <c r="AF463" s="489"/>
      <c r="AG463" s="489"/>
      <c r="AH463" s="489"/>
      <c r="AI463" s="489"/>
      <c r="AJ463" s="489"/>
      <c r="AK463" s="489"/>
      <c r="AL463" s="489"/>
      <c r="AM463" s="489"/>
      <c r="AN463" s="489"/>
      <c r="AO463" s="489"/>
      <c r="AP463" s="489"/>
      <c r="AQ463" s="489"/>
      <c r="AR463" s="489"/>
      <c r="AS463" s="489"/>
      <c r="AT463" s="489"/>
      <c r="AU463" s="489"/>
      <c r="AV463" s="489"/>
      <c r="AW463" s="489"/>
      <c r="AX463" s="489"/>
      <c r="AY463" s="489"/>
      <c r="AZ463" s="489"/>
      <c r="BA463" s="489"/>
      <c r="BB463" s="489"/>
      <c r="BC463" s="489"/>
      <c r="BD463" s="489"/>
      <c r="BE463" s="489"/>
      <c r="BF463" s="489"/>
      <c r="BG463" s="547"/>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74"/>
      <c r="DO463" s="74"/>
      <c r="DP463" s="74"/>
      <c r="DQ463" s="74"/>
      <c r="DR463" s="74"/>
      <c r="DS463" s="74"/>
      <c r="DT463" s="74"/>
      <c r="DU463" s="74"/>
      <c r="DV463" s="74"/>
      <c r="DW463" s="74"/>
      <c r="DX463" s="74"/>
      <c r="DY463" s="74"/>
      <c r="DZ463" s="74"/>
      <c r="EA463" s="74"/>
      <c r="EB463" s="74"/>
      <c r="EC463" s="3"/>
    </row>
    <row r="464" spans="1:133" s="1" customFormat="1">
      <c r="A464" s="546"/>
      <c r="B464" s="540"/>
      <c r="C464" s="489"/>
      <c r="D464" s="489"/>
      <c r="E464" s="489"/>
      <c r="F464" s="489"/>
      <c r="G464" s="489"/>
      <c r="H464" s="489"/>
      <c r="I464" s="489"/>
      <c r="J464" s="489"/>
      <c r="K464" s="489"/>
      <c r="L464" s="489"/>
      <c r="M464" s="489"/>
      <c r="N464" s="489"/>
      <c r="O464" s="489"/>
      <c r="P464" s="489"/>
      <c r="Q464" s="489"/>
      <c r="R464" s="489"/>
      <c r="S464" s="489"/>
      <c r="T464" s="489"/>
      <c r="U464" s="489"/>
      <c r="V464" s="489"/>
      <c r="W464" s="489"/>
      <c r="X464" s="489"/>
      <c r="Y464" s="489"/>
      <c r="Z464" s="489"/>
      <c r="AA464" s="489"/>
      <c r="AB464" s="489"/>
      <c r="AC464" s="489"/>
      <c r="AD464" s="489"/>
      <c r="AE464" s="489"/>
      <c r="AF464" s="489"/>
      <c r="AG464" s="489"/>
      <c r="AH464" s="489"/>
      <c r="AI464" s="489"/>
      <c r="AJ464" s="489"/>
      <c r="AK464" s="489"/>
      <c r="AL464" s="489"/>
      <c r="AM464" s="489"/>
      <c r="AN464" s="489"/>
      <c r="AO464" s="489"/>
      <c r="AP464" s="489"/>
      <c r="AQ464" s="489"/>
      <c r="AR464" s="489"/>
      <c r="AS464" s="489"/>
      <c r="AT464" s="489"/>
      <c r="AU464" s="489"/>
      <c r="AV464" s="489"/>
      <c r="AW464" s="489"/>
      <c r="AX464" s="489"/>
      <c r="AY464" s="489"/>
      <c r="AZ464" s="489"/>
      <c r="BA464" s="489"/>
      <c r="BB464" s="489"/>
      <c r="BC464" s="489"/>
      <c r="BD464" s="489"/>
      <c r="BE464" s="489"/>
      <c r="BF464" s="489"/>
      <c r="BG464" s="547"/>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74"/>
      <c r="DO464" s="74"/>
      <c r="DP464" s="74"/>
      <c r="DQ464" s="74"/>
      <c r="DR464" s="74"/>
      <c r="DS464" s="74"/>
      <c r="DT464" s="74"/>
      <c r="DU464" s="74"/>
      <c r="DV464" s="74"/>
      <c r="DW464" s="74"/>
      <c r="DX464" s="74"/>
      <c r="DY464" s="74"/>
      <c r="DZ464" s="74"/>
      <c r="EA464" s="74"/>
      <c r="EB464" s="74"/>
      <c r="EC464" s="3"/>
    </row>
    <row r="465" spans="1:133" s="1" customFormat="1">
      <c r="A465" s="546"/>
      <c r="B465" s="537" t="s">
        <v>622</v>
      </c>
      <c r="C465" s="489"/>
      <c r="D465" s="489"/>
      <c r="E465" s="489"/>
      <c r="F465" s="489"/>
      <c r="G465" s="489"/>
      <c r="H465" s="489"/>
      <c r="I465" s="489"/>
      <c r="J465" s="489"/>
      <c r="K465" s="489"/>
      <c r="L465" s="489"/>
      <c r="M465" s="489"/>
      <c r="N465" s="489"/>
      <c r="O465" s="489"/>
      <c r="P465" s="489"/>
      <c r="Q465" s="489"/>
      <c r="R465" s="489"/>
      <c r="S465" s="489"/>
      <c r="T465" s="489"/>
      <c r="U465" s="489"/>
      <c r="V465" s="489"/>
      <c r="W465" s="489"/>
      <c r="X465" s="489"/>
      <c r="Y465" s="489"/>
      <c r="Z465" s="489"/>
      <c r="AA465" s="489"/>
      <c r="AB465" s="489"/>
      <c r="AC465" s="489"/>
      <c r="AD465" s="489"/>
      <c r="AE465" s="489"/>
      <c r="AF465" s="489"/>
      <c r="AG465" s="489"/>
      <c r="AH465" s="489"/>
      <c r="AI465" s="489"/>
      <c r="AJ465" s="489"/>
      <c r="AK465" s="489"/>
      <c r="AL465" s="489"/>
      <c r="AM465" s="489"/>
      <c r="AN465" s="489"/>
      <c r="AO465" s="489"/>
      <c r="AP465" s="489"/>
      <c r="AQ465" s="489"/>
      <c r="AR465" s="489"/>
      <c r="AS465" s="489"/>
      <c r="AT465" s="489"/>
      <c r="AU465" s="489"/>
      <c r="AV465" s="489"/>
      <c r="AW465" s="489"/>
      <c r="AX465" s="489"/>
      <c r="AY465" s="489"/>
      <c r="AZ465" s="489"/>
      <c r="BA465" s="489"/>
      <c r="BB465" s="489"/>
      <c r="BC465" s="489"/>
      <c r="BD465" s="489"/>
      <c r="BE465" s="489"/>
      <c r="BF465" s="489"/>
      <c r="BG465" s="547"/>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74"/>
      <c r="DO465" s="74"/>
      <c r="DP465" s="74"/>
      <c r="DQ465" s="74"/>
      <c r="DR465" s="74"/>
      <c r="DS465" s="74"/>
      <c r="DT465" s="74"/>
      <c r="DU465" s="74"/>
      <c r="DV465" s="74"/>
      <c r="DW465" s="74"/>
      <c r="DX465" s="74"/>
      <c r="DY465" s="74"/>
      <c r="DZ465" s="74"/>
      <c r="EA465" s="74"/>
      <c r="EB465" s="74"/>
      <c r="EC465" s="3"/>
    </row>
    <row r="466" spans="1:133" s="1" customFormat="1">
      <c r="A466" s="546"/>
      <c r="B466" s="538" t="s">
        <v>623</v>
      </c>
      <c r="C466" s="489"/>
      <c r="D466" s="489"/>
      <c r="E466" s="489"/>
      <c r="F466" s="489"/>
      <c r="G466" s="489"/>
      <c r="H466" s="489"/>
      <c r="I466" s="489"/>
      <c r="J466" s="489"/>
      <c r="K466" s="489"/>
      <c r="L466" s="489"/>
      <c r="M466" s="489"/>
      <c r="N466" s="489"/>
      <c r="O466" s="489"/>
      <c r="P466" s="489"/>
      <c r="Q466" s="489"/>
      <c r="R466" s="489"/>
      <c r="S466" s="489"/>
      <c r="T466" s="489"/>
      <c r="U466" s="489"/>
      <c r="V466" s="489"/>
      <c r="W466" s="489"/>
      <c r="X466" s="489"/>
      <c r="Y466" s="489"/>
      <c r="Z466" s="489"/>
      <c r="AA466" s="489"/>
      <c r="AB466" s="489"/>
      <c r="AC466" s="489"/>
      <c r="AD466" s="489"/>
      <c r="AE466" s="489"/>
      <c r="AF466" s="489"/>
      <c r="AG466" s="489"/>
      <c r="AH466" s="489"/>
      <c r="AI466" s="489"/>
      <c r="AJ466" s="489"/>
      <c r="AK466" s="489"/>
      <c r="AL466" s="489"/>
      <c r="AM466" s="489"/>
      <c r="AN466" s="489"/>
      <c r="AO466" s="489"/>
      <c r="AP466" s="489"/>
      <c r="AQ466" s="489"/>
      <c r="AR466" s="489"/>
      <c r="AS466" s="489"/>
      <c r="AT466" s="489"/>
      <c r="AU466" s="489"/>
      <c r="AV466" s="489"/>
      <c r="AW466" s="489"/>
      <c r="AX466" s="489"/>
      <c r="AY466" s="489"/>
      <c r="AZ466" s="489"/>
      <c r="BA466" s="489"/>
      <c r="BB466" s="489"/>
      <c r="BC466" s="489"/>
      <c r="BD466" s="489"/>
      <c r="BE466" s="489"/>
      <c r="BF466" s="489"/>
      <c r="BG466" s="547"/>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74"/>
      <c r="DO466" s="74"/>
      <c r="DP466" s="74"/>
      <c r="DQ466" s="74"/>
      <c r="DR466" s="74"/>
      <c r="DS466" s="74"/>
      <c r="DT466" s="74"/>
      <c r="DU466" s="74"/>
      <c r="DV466" s="74"/>
      <c r="DW466" s="74"/>
      <c r="DX466" s="74"/>
      <c r="DY466" s="74"/>
      <c r="DZ466" s="74"/>
      <c r="EA466" s="74"/>
      <c r="EB466" s="74"/>
      <c r="EC466" s="3"/>
    </row>
    <row r="467" spans="1:133" s="1" customFormat="1">
      <c r="A467" s="546"/>
      <c r="B467" s="537" t="s">
        <v>624</v>
      </c>
      <c r="C467" s="489"/>
      <c r="D467" s="489"/>
      <c r="E467" s="489"/>
      <c r="F467" s="489"/>
      <c r="G467" s="489"/>
      <c r="H467" s="489"/>
      <c r="I467" s="489"/>
      <c r="J467" s="489"/>
      <c r="K467" s="489"/>
      <c r="L467" s="489"/>
      <c r="M467" s="489"/>
      <c r="N467" s="489"/>
      <c r="O467" s="489"/>
      <c r="P467" s="489"/>
      <c r="Q467" s="489"/>
      <c r="R467" s="489"/>
      <c r="S467" s="489"/>
      <c r="T467" s="489"/>
      <c r="U467" s="489"/>
      <c r="V467" s="489"/>
      <c r="W467" s="489"/>
      <c r="X467" s="489"/>
      <c r="Y467" s="489"/>
      <c r="Z467" s="489"/>
      <c r="AA467" s="489"/>
      <c r="AB467" s="489"/>
      <c r="AC467" s="489"/>
      <c r="AD467" s="489"/>
      <c r="AE467" s="489"/>
      <c r="AF467" s="489"/>
      <c r="AG467" s="489"/>
      <c r="AH467" s="489"/>
      <c r="AI467" s="489"/>
      <c r="AJ467" s="489"/>
      <c r="AK467" s="489"/>
      <c r="AL467" s="489"/>
      <c r="AM467" s="489"/>
      <c r="AN467" s="489"/>
      <c r="AO467" s="489"/>
      <c r="AP467" s="489"/>
      <c r="AQ467" s="489"/>
      <c r="AR467" s="489"/>
      <c r="AS467" s="489"/>
      <c r="AT467" s="489"/>
      <c r="AU467" s="489"/>
      <c r="AV467" s="489"/>
      <c r="AW467" s="489"/>
      <c r="AX467" s="489"/>
      <c r="AY467" s="489"/>
      <c r="AZ467" s="489"/>
      <c r="BA467" s="489"/>
      <c r="BB467" s="489"/>
      <c r="BC467" s="489"/>
      <c r="BD467" s="489"/>
      <c r="BE467" s="489"/>
      <c r="BF467" s="489"/>
      <c r="BG467" s="547"/>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74"/>
      <c r="DO467" s="74"/>
      <c r="DP467" s="74"/>
      <c r="DQ467" s="74"/>
      <c r="DR467" s="74"/>
      <c r="DS467" s="74"/>
      <c r="DT467" s="74"/>
      <c r="DU467" s="74"/>
      <c r="DV467" s="74"/>
      <c r="DW467" s="74"/>
      <c r="DX467" s="74"/>
      <c r="DY467" s="74"/>
      <c r="DZ467" s="74"/>
      <c r="EA467" s="74"/>
      <c r="EB467" s="74"/>
      <c r="EC467" s="3"/>
    </row>
    <row r="468" spans="1:133" s="1" customFormat="1">
      <c r="A468" s="546"/>
      <c r="B468" s="538" t="s">
        <v>643</v>
      </c>
      <c r="C468" s="489"/>
      <c r="D468" s="489"/>
      <c r="E468" s="489"/>
      <c r="F468" s="489"/>
      <c r="G468" s="489"/>
      <c r="H468" s="489"/>
      <c r="I468" s="489"/>
      <c r="J468" s="489"/>
      <c r="K468" s="489"/>
      <c r="L468" s="489"/>
      <c r="M468" s="489"/>
      <c r="N468" s="489"/>
      <c r="O468" s="489"/>
      <c r="P468" s="489"/>
      <c r="Q468" s="489"/>
      <c r="R468" s="489"/>
      <c r="S468" s="489"/>
      <c r="T468" s="489"/>
      <c r="U468" s="489"/>
      <c r="V468" s="489"/>
      <c r="W468" s="489"/>
      <c r="X468" s="489"/>
      <c r="Y468" s="489"/>
      <c r="Z468" s="489"/>
      <c r="AA468" s="489"/>
      <c r="AB468" s="489"/>
      <c r="AC468" s="489"/>
      <c r="AD468" s="489"/>
      <c r="AE468" s="489"/>
      <c r="AF468" s="489"/>
      <c r="AG468" s="489"/>
      <c r="AH468" s="489"/>
      <c r="AI468" s="489"/>
      <c r="AJ468" s="489"/>
      <c r="AK468" s="489"/>
      <c r="AL468" s="489"/>
      <c r="AM468" s="489"/>
      <c r="AN468" s="489"/>
      <c r="AO468" s="489"/>
      <c r="AP468" s="489"/>
      <c r="AQ468" s="489"/>
      <c r="AR468" s="489"/>
      <c r="AS468" s="489"/>
      <c r="AT468" s="489"/>
      <c r="AU468" s="489"/>
      <c r="AV468" s="489"/>
      <c r="AW468" s="489"/>
      <c r="AX468" s="489"/>
      <c r="AY468" s="489"/>
      <c r="AZ468" s="489"/>
      <c r="BA468" s="489"/>
      <c r="BB468" s="489"/>
      <c r="BC468" s="489"/>
      <c r="BD468" s="489"/>
      <c r="BE468" s="489"/>
      <c r="BF468" s="489"/>
      <c r="BG468" s="547"/>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74"/>
      <c r="DO468" s="74"/>
      <c r="DP468" s="74"/>
      <c r="DQ468" s="74"/>
      <c r="DR468" s="74"/>
      <c r="DS468" s="74"/>
      <c r="DT468" s="74"/>
      <c r="DU468" s="74"/>
      <c r="DV468" s="74"/>
      <c r="DW468" s="74"/>
      <c r="DX468" s="74"/>
      <c r="DY468" s="74"/>
      <c r="DZ468" s="74"/>
      <c r="EA468" s="74"/>
      <c r="EB468" s="74"/>
      <c r="EC468" s="3"/>
    </row>
    <row r="469" spans="1:133" s="1" customFormat="1">
      <c r="A469" s="546"/>
      <c r="B469" s="544" t="s">
        <v>644</v>
      </c>
      <c r="C469" s="489"/>
      <c r="D469" s="489"/>
      <c r="E469" s="489"/>
      <c r="F469" s="489"/>
      <c r="G469" s="489"/>
      <c r="H469" s="489"/>
      <c r="I469" s="489"/>
      <c r="J469" s="489"/>
      <c r="K469" s="489"/>
      <c r="L469" s="489"/>
      <c r="M469" s="489"/>
      <c r="N469" s="489"/>
      <c r="O469" s="489"/>
      <c r="P469" s="489"/>
      <c r="Q469" s="489"/>
      <c r="R469" s="489"/>
      <c r="S469" s="489"/>
      <c r="T469" s="489"/>
      <c r="U469" s="489"/>
      <c r="V469" s="489"/>
      <c r="W469" s="489"/>
      <c r="X469" s="489"/>
      <c r="Y469" s="489"/>
      <c r="Z469" s="489"/>
      <c r="AA469" s="489"/>
      <c r="AB469" s="489"/>
      <c r="AC469" s="489"/>
      <c r="AD469" s="489"/>
      <c r="AE469" s="489"/>
      <c r="AF469" s="489"/>
      <c r="AG469" s="489"/>
      <c r="AH469" s="489"/>
      <c r="AI469" s="489"/>
      <c r="AJ469" s="489"/>
      <c r="AK469" s="489"/>
      <c r="AL469" s="489"/>
      <c r="AM469" s="489"/>
      <c r="AN469" s="489"/>
      <c r="AO469" s="489"/>
      <c r="AP469" s="489"/>
      <c r="AQ469" s="489"/>
      <c r="AR469" s="489"/>
      <c r="AS469" s="489"/>
      <c r="AT469" s="489"/>
      <c r="AU469" s="489"/>
      <c r="AV469" s="489"/>
      <c r="AW469" s="489"/>
      <c r="AX469" s="489"/>
      <c r="AY469" s="489"/>
      <c r="AZ469" s="489"/>
      <c r="BA469" s="489"/>
      <c r="BB469" s="489"/>
      <c r="BC469" s="489"/>
      <c r="BD469" s="489"/>
      <c r="BE469" s="489"/>
      <c r="BF469" s="489"/>
      <c r="BG469" s="547"/>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74"/>
      <c r="DO469" s="74"/>
      <c r="DP469" s="74"/>
      <c r="DQ469" s="74"/>
      <c r="DR469" s="74"/>
      <c r="DS469" s="74"/>
      <c r="DT469" s="74"/>
      <c r="DU469" s="74"/>
      <c r="DV469" s="74"/>
      <c r="DW469" s="74"/>
      <c r="DX469" s="74"/>
      <c r="DY469" s="74"/>
      <c r="DZ469" s="74"/>
      <c r="EA469" s="74"/>
      <c r="EB469" s="74"/>
      <c r="EC469" s="3"/>
    </row>
    <row r="470" spans="1:133" s="1" customFormat="1">
      <c r="A470" s="546"/>
      <c r="B470" s="537" t="s">
        <v>625</v>
      </c>
      <c r="C470" s="489"/>
      <c r="D470" s="489"/>
      <c r="E470" s="489"/>
      <c r="F470" s="489"/>
      <c r="G470" s="489"/>
      <c r="H470" s="489"/>
      <c r="I470" s="489"/>
      <c r="J470" s="489"/>
      <c r="K470" s="489"/>
      <c r="L470" s="489"/>
      <c r="M470" s="489"/>
      <c r="N470" s="489"/>
      <c r="O470" s="489"/>
      <c r="P470" s="489"/>
      <c r="Q470" s="489"/>
      <c r="R470" s="489"/>
      <c r="S470" s="489"/>
      <c r="T470" s="489"/>
      <c r="U470" s="489"/>
      <c r="V470" s="489"/>
      <c r="W470" s="489"/>
      <c r="X470" s="489"/>
      <c r="Y470" s="489"/>
      <c r="Z470" s="489"/>
      <c r="AA470" s="489"/>
      <c r="AB470" s="489"/>
      <c r="AC470" s="489"/>
      <c r="AD470" s="489"/>
      <c r="AE470" s="489"/>
      <c r="AF470" s="489"/>
      <c r="AG470" s="489"/>
      <c r="AH470" s="489"/>
      <c r="AI470" s="489"/>
      <c r="AJ470" s="489"/>
      <c r="AK470" s="489"/>
      <c r="AL470" s="489"/>
      <c r="AM470" s="489"/>
      <c r="AN470" s="489"/>
      <c r="AO470" s="489"/>
      <c r="AP470" s="489"/>
      <c r="AQ470" s="489"/>
      <c r="AR470" s="489"/>
      <c r="AS470" s="489"/>
      <c r="AT470" s="489"/>
      <c r="AU470" s="489"/>
      <c r="AV470" s="489"/>
      <c r="AW470" s="489"/>
      <c r="AX470" s="489"/>
      <c r="AY470" s="489"/>
      <c r="AZ470" s="489"/>
      <c r="BA470" s="489"/>
      <c r="BB470" s="489"/>
      <c r="BC470" s="489"/>
      <c r="BD470" s="489"/>
      <c r="BE470" s="489"/>
      <c r="BF470" s="489"/>
      <c r="BG470" s="547"/>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74"/>
      <c r="DO470" s="74"/>
      <c r="DP470" s="74"/>
      <c r="DQ470" s="74"/>
      <c r="DR470" s="74"/>
      <c r="DS470" s="74"/>
      <c r="DT470" s="74"/>
      <c r="DU470" s="74"/>
      <c r="DV470" s="74"/>
      <c r="DW470" s="74"/>
      <c r="DX470" s="74"/>
      <c r="DY470" s="74"/>
      <c r="DZ470" s="74"/>
      <c r="EA470" s="74"/>
      <c r="EB470" s="74"/>
      <c r="EC470" s="3"/>
    </row>
    <row r="471" spans="1:133" s="1" customFormat="1">
      <c r="A471" s="546"/>
      <c r="B471" s="538" t="s">
        <v>796</v>
      </c>
      <c r="C471" s="489"/>
      <c r="D471" s="489"/>
      <c r="E471" s="489"/>
      <c r="F471" s="489"/>
      <c r="G471" s="489"/>
      <c r="H471" s="489"/>
      <c r="I471" s="489"/>
      <c r="J471" s="489"/>
      <c r="K471" s="489"/>
      <c r="L471" s="489"/>
      <c r="M471" s="489"/>
      <c r="N471" s="489"/>
      <c r="O471" s="489"/>
      <c r="P471" s="489"/>
      <c r="Q471" s="489"/>
      <c r="R471" s="489"/>
      <c r="S471" s="489"/>
      <c r="T471" s="489"/>
      <c r="U471" s="489"/>
      <c r="V471" s="489"/>
      <c r="W471" s="489"/>
      <c r="X471" s="489"/>
      <c r="Y471" s="489"/>
      <c r="Z471" s="489"/>
      <c r="AA471" s="489"/>
      <c r="AB471" s="489"/>
      <c r="AC471" s="489"/>
      <c r="AD471" s="489"/>
      <c r="AE471" s="489"/>
      <c r="AF471" s="489"/>
      <c r="AG471" s="489"/>
      <c r="AH471" s="489"/>
      <c r="AI471" s="489"/>
      <c r="AJ471" s="489"/>
      <c r="AK471" s="489"/>
      <c r="AL471" s="489"/>
      <c r="AM471" s="489"/>
      <c r="AN471" s="489"/>
      <c r="AO471" s="489"/>
      <c r="AP471" s="489"/>
      <c r="AQ471" s="489"/>
      <c r="AR471" s="489"/>
      <c r="AS471" s="489"/>
      <c r="AT471" s="489"/>
      <c r="AU471" s="489"/>
      <c r="AV471" s="489"/>
      <c r="AW471" s="489"/>
      <c r="AX471" s="489"/>
      <c r="AY471" s="489"/>
      <c r="AZ471" s="489"/>
      <c r="BA471" s="489"/>
      <c r="BB471" s="489"/>
      <c r="BC471" s="489"/>
      <c r="BD471" s="489"/>
      <c r="BE471" s="489"/>
      <c r="BF471" s="489"/>
      <c r="BG471" s="547"/>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74"/>
      <c r="DO471" s="74"/>
      <c r="DP471" s="74"/>
      <c r="DQ471" s="74"/>
      <c r="DR471" s="74"/>
      <c r="DS471" s="74"/>
      <c r="DT471" s="74"/>
      <c r="DU471" s="74"/>
      <c r="DV471" s="74"/>
      <c r="DW471" s="74"/>
      <c r="DX471" s="74"/>
      <c r="DY471" s="74"/>
      <c r="DZ471" s="74"/>
      <c r="EA471" s="74"/>
      <c r="EB471" s="74"/>
      <c r="EC471" s="3"/>
    </row>
    <row r="472" spans="1:133" s="1" customFormat="1">
      <c r="A472" s="546"/>
      <c r="B472" s="544" t="s">
        <v>645</v>
      </c>
      <c r="C472" s="489"/>
      <c r="D472" s="489"/>
      <c r="E472" s="489"/>
      <c r="F472" s="489"/>
      <c r="G472" s="489"/>
      <c r="H472" s="489"/>
      <c r="I472" s="489"/>
      <c r="J472" s="489"/>
      <c r="K472" s="489"/>
      <c r="L472" s="489"/>
      <c r="M472" s="489"/>
      <c r="N472" s="489"/>
      <c r="O472" s="489"/>
      <c r="P472" s="489"/>
      <c r="Q472" s="489"/>
      <c r="R472" s="489"/>
      <c r="S472" s="489"/>
      <c r="T472" s="489"/>
      <c r="U472" s="489"/>
      <c r="V472" s="489"/>
      <c r="W472" s="489"/>
      <c r="X472" s="489"/>
      <c r="Y472" s="489"/>
      <c r="Z472" s="489"/>
      <c r="AA472" s="489"/>
      <c r="AB472" s="489"/>
      <c r="AC472" s="489"/>
      <c r="AD472" s="489"/>
      <c r="AE472" s="489"/>
      <c r="AF472" s="489"/>
      <c r="AG472" s="489"/>
      <c r="AH472" s="489"/>
      <c r="AI472" s="489"/>
      <c r="AJ472" s="489"/>
      <c r="AK472" s="489"/>
      <c r="AL472" s="489"/>
      <c r="AM472" s="489"/>
      <c r="AN472" s="489"/>
      <c r="AO472" s="489"/>
      <c r="AP472" s="489"/>
      <c r="AQ472" s="489"/>
      <c r="AR472" s="489"/>
      <c r="AS472" s="489"/>
      <c r="AT472" s="489"/>
      <c r="AU472" s="489"/>
      <c r="AV472" s="489"/>
      <c r="AW472" s="489"/>
      <c r="AX472" s="489"/>
      <c r="AY472" s="489"/>
      <c r="AZ472" s="489"/>
      <c r="BA472" s="489"/>
      <c r="BB472" s="489"/>
      <c r="BC472" s="489"/>
      <c r="BD472" s="489"/>
      <c r="BE472" s="489"/>
      <c r="BF472" s="489"/>
      <c r="BG472" s="547"/>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74"/>
      <c r="DO472" s="74"/>
      <c r="DP472" s="74"/>
      <c r="DQ472" s="74"/>
      <c r="DR472" s="74"/>
      <c r="DS472" s="74"/>
      <c r="DT472" s="74"/>
      <c r="DU472" s="74"/>
      <c r="DV472" s="74"/>
      <c r="DW472" s="74"/>
      <c r="DX472" s="74"/>
      <c r="DY472" s="74"/>
      <c r="DZ472" s="74"/>
      <c r="EA472" s="74"/>
      <c r="EB472" s="74"/>
      <c r="EC472" s="3"/>
    </row>
    <row r="473" spans="1:133" s="1" customFormat="1">
      <c r="A473" s="546"/>
      <c r="B473" s="537" t="s">
        <v>626</v>
      </c>
      <c r="C473" s="489"/>
      <c r="D473" s="489"/>
      <c r="E473" s="489"/>
      <c r="F473" s="489"/>
      <c r="G473" s="489"/>
      <c r="H473" s="489"/>
      <c r="I473" s="489"/>
      <c r="J473" s="489"/>
      <c r="K473" s="489"/>
      <c r="L473" s="489"/>
      <c r="M473" s="489"/>
      <c r="N473" s="489"/>
      <c r="O473" s="489"/>
      <c r="P473" s="489"/>
      <c r="Q473" s="489"/>
      <c r="R473" s="489"/>
      <c r="S473" s="489"/>
      <c r="T473" s="489"/>
      <c r="U473" s="489"/>
      <c r="V473" s="489"/>
      <c r="W473" s="489"/>
      <c r="X473" s="489"/>
      <c r="Y473" s="489"/>
      <c r="Z473" s="489"/>
      <c r="AA473" s="489"/>
      <c r="AB473" s="489"/>
      <c r="AC473" s="489"/>
      <c r="AD473" s="489"/>
      <c r="AE473" s="489"/>
      <c r="AF473" s="489"/>
      <c r="AG473" s="489"/>
      <c r="AH473" s="489"/>
      <c r="AI473" s="489"/>
      <c r="AJ473" s="489"/>
      <c r="AK473" s="489"/>
      <c r="AL473" s="489"/>
      <c r="AM473" s="489"/>
      <c r="AN473" s="489"/>
      <c r="AO473" s="489"/>
      <c r="AP473" s="489"/>
      <c r="AQ473" s="489"/>
      <c r="AR473" s="489"/>
      <c r="AS473" s="489"/>
      <c r="AT473" s="489"/>
      <c r="AU473" s="489"/>
      <c r="AV473" s="489"/>
      <c r="AW473" s="489"/>
      <c r="AX473" s="489"/>
      <c r="AY473" s="489"/>
      <c r="AZ473" s="489"/>
      <c r="BA473" s="489"/>
      <c r="BB473" s="489"/>
      <c r="BC473" s="489"/>
      <c r="BD473" s="489"/>
      <c r="BE473" s="489"/>
      <c r="BF473" s="489"/>
      <c r="BG473" s="547"/>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74"/>
      <c r="DO473" s="74"/>
      <c r="DP473" s="74"/>
      <c r="DQ473" s="74"/>
      <c r="DR473" s="74"/>
      <c r="DS473" s="74"/>
      <c r="DT473" s="74"/>
      <c r="DU473" s="74"/>
      <c r="DV473" s="74"/>
      <c r="DW473" s="74"/>
      <c r="DX473" s="74"/>
      <c r="DY473" s="74"/>
      <c r="DZ473" s="74"/>
      <c r="EA473" s="74"/>
      <c r="EB473" s="74"/>
      <c r="EC473" s="3"/>
    </row>
    <row r="474" spans="1:133" s="1" customFormat="1">
      <c r="A474" s="546"/>
      <c r="B474" s="538" t="s">
        <v>797</v>
      </c>
      <c r="C474" s="489"/>
      <c r="D474" s="489"/>
      <c r="E474" s="489"/>
      <c r="F474" s="489"/>
      <c r="G474" s="489"/>
      <c r="H474" s="489"/>
      <c r="I474" s="489"/>
      <c r="J474" s="489"/>
      <c r="K474" s="489"/>
      <c r="L474" s="489"/>
      <c r="M474" s="489"/>
      <c r="N474" s="489"/>
      <c r="O474" s="489"/>
      <c r="P474" s="489"/>
      <c r="Q474" s="489"/>
      <c r="R474" s="489"/>
      <c r="S474" s="489"/>
      <c r="T474" s="489"/>
      <c r="U474" s="489"/>
      <c r="V474" s="489"/>
      <c r="W474" s="489"/>
      <c r="X474" s="489"/>
      <c r="Y474" s="489"/>
      <c r="Z474" s="489"/>
      <c r="AA474" s="489"/>
      <c r="AB474" s="489"/>
      <c r="AC474" s="489"/>
      <c r="AD474" s="489"/>
      <c r="AE474" s="489"/>
      <c r="AF474" s="489"/>
      <c r="AG474" s="489"/>
      <c r="AH474" s="489"/>
      <c r="AI474" s="489"/>
      <c r="AJ474" s="489"/>
      <c r="AK474" s="489"/>
      <c r="AL474" s="489"/>
      <c r="AM474" s="489"/>
      <c r="AN474" s="489"/>
      <c r="AO474" s="489"/>
      <c r="AP474" s="489"/>
      <c r="AQ474" s="489"/>
      <c r="AR474" s="489"/>
      <c r="AS474" s="489"/>
      <c r="AT474" s="489"/>
      <c r="AU474" s="489"/>
      <c r="AV474" s="489"/>
      <c r="AW474" s="489"/>
      <c r="AX474" s="489"/>
      <c r="AY474" s="489"/>
      <c r="AZ474" s="489"/>
      <c r="BA474" s="489"/>
      <c r="BB474" s="489"/>
      <c r="BC474" s="489"/>
      <c r="BD474" s="489"/>
      <c r="BE474" s="489"/>
      <c r="BF474" s="489"/>
      <c r="BG474" s="547"/>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74"/>
      <c r="DO474" s="74"/>
      <c r="DP474" s="74"/>
      <c r="DQ474" s="74"/>
      <c r="DR474" s="74"/>
      <c r="DS474" s="74"/>
      <c r="DT474" s="74"/>
      <c r="DU474" s="74"/>
      <c r="DV474" s="74"/>
      <c r="DW474" s="74"/>
      <c r="DX474" s="74"/>
      <c r="DY474" s="74"/>
      <c r="DZ474" s="74"/>
      <c r="EA474" s="74"/>
      <c r="EB474" s="74"/>
      <c r="EC474" s="3"/>
    </row>
    <row r="475" spans="1:133" s="1" customFormat="1">
      <c r="A475" s="546"/>
      <c r="B475" s="537" t="s">
        <v>627</v>
      </c>
      <c r="C475" s="489"/>
      <c r="D475" s="489"/>
      <c r="E475" s="489"/>
      <c r="F475" s="489"/>
      <c r="G475" s="489"/>
      <c r="H475" s="489"/>
      <c r="I475" s="489"/>
      <c r="J475" s="489"/>
      <c r="K475" s="489"/>
      <c r="L475" s="489"/>
      <c r="M475" s="489"/>
      <c r="N475" s="489"/>
      <c r="O475" s="489"/>
      <c r="P475" s="489"/>
      <c r="Q475" s="489"/>
      <c r="R475" s="489"/>
      <c r="S475" s="489"/>
      <c r="T475" s="489"/>
      <c r="U475" s="489"/>
      <c r="V475" s="489"/>
      <c r="W475" s="489"/>
      <c r="X475" s="489"/>
      <c r="Y475" s="489"/>
      <c r="Z475" s="489"/>
      <c r="AA475" s="489"/>
      <c r="AB475" s="489"/>
      <c r="AC475" s="489"/>
      <c r="AD475" s="489"/>
      <c r="AE475" s="489"/>
      <c r="AF475" s="489"/>
      <c r="AG475" s="489"/>
      <c r="AH475" s="489"/>
      <c r="AI475" s="489"/>
      <c r="AJ475" s="489"/>
      <c r="AK475" s="489"/>
      <c r="AL475" s="489"/>
      <c r="AM475" s="489"/>
      <c r="AN475" s="489"/>
      <c r="AO475" s="489"/>
      <c r="AP475" s="489"/>
      <c r="AQ475" s="489"/>
      <c r="AR475" s="489"/>
      <c r="AS475" s="489"/>
      <c r="AT475" s="489"/>
      <c r="AU475" s="489"/>
      <c r="AV475" s="489"/>
      <c r="AW475" s="489"/>
      <c r="AX475" s="489"/>
      <c r="AY475" s="489"/>
      <c r="AZ475" s="489"/>
      <c r="BA475" s="489"/>
      <c r="BB475" s="489"/>
      <c r="BC475" s="489"/>
      <c r="BD475" s="489"/>
      <c r="BE475" s="489"/>
      <c r="BF475" s="489"/>
      <c r="BG475" s="547"/>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74"/>
      <c r="DO475" s="74"/>
      <c r="DP475" s="74"/>
      <c r="DQ475" s="74"/>
      <c r="DR475" s="74"/>
      <c r="DS475" s="74"/>
      <c r="DT475" s="74"/>
      <c r="DU475" s="74"/>
      <c r="DV475" s="74"/>
      <c r="DW475" s="74"/>
      <c r="DX475" s="74"/>
      <c r="DY475" s="74"/>
      <c r="DZ475" s="74"/>
      <c r="EA475" s="74"/>
      <c r="EB475" s="74"/>
      <c r="EC475" s="3"/>
    </row>
    <row r="476" spans="1:133" s="1" customFormat="1">
      <c r="A476" s="546"/>
      <c r="B476" s="538" t="s">
        <v>628</v>
      </c>
      <c r="C476" s="489"/>
      <c r="D476" s="489"/>
      <c r="E476" s="489"/>
      <c r="F476" s="489"/>
      <c r="G476" s="489"/>
      <c r="H476" s="489"/>
      <c r="I476" s="489"/>
      <c r="J476" s="489"/>
      <c r="K476" s="489"/>
      <c r="L476" s="489"/>
      <c r="M476" s="489"/>
      <c r="N476" s="489"/>
      <c r="O476" s="489"/>
      <c r="P476" s="489"/>
      <c r="Q476" s="489"/>
      <c r="R476" s="489"/>
      <c r="S476" s="489"/>
      <c r="T476" s="489"/>
      <c r="U476" s="489"/>
      <c r="V476" s="489"/>
      <c r="W476" s="489"/>
      <c r="X476" s="489"/>
      <c r="Y476" s="489"/>
      <c r="Z476" s="489"/>
      <c r="AA476" s="489"/>
      <c r="AB476" s="489"/>
      <c r="AC476" s="489"/>
      <c r="AD476" s="489"/>
      <c r="AE476" s="489"/>
      <c r="AF476" s="489"/>
      <c r="AG476" s="489"/>
      <c r="AH476" s="489"/>
      <c r="AI476" s="489"/>
      <c r="AJ476" s="489"/>
      <c r="AK476" s="489"/>
      <c r="AL476" s="489"/>
      <c r="AM476" s="489"/>
      <c r="AN476" s="489"/>
      <c r="AO476" s="489"/>
      <c r="AP476" s="489"/>
      <c r="AQ476" s="489"/>
      <c r="AR476" s="489"/>
      <c r="AS476" s="489"/>
      <c r="AT476" s="489"/>
      <c r="AU476" s="489"/>
      <c r="AV476" s="489"/>
      <c r="AW476" s="489"/>
      <c r="AX476" s="489"/>
      <c r="AY476" s="489"/>
      <c r="AZ476" s="489"/>
      <c r="BA476" s="489"/>
      <c r="BB476" s="489"/>
      <c r="BC476" s="489"/>
      <c r="BD476" s="489"/>
      <c r="BE476" s="489"/>
      <c r="BF476" s="489"/>
      <c r="BG476" s="547"/>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74"/>
      <c r="DO476" s="74"/>
      <c r="DP476" s="74"/>
      <c r="DQ476" s="74"/>
      <c r="DR476" s="74"/>
      <c r="DS476" s="74"/>
      <c r="DT476" s="74"/>
      <c r="DU476" s="74"/>
      <c r="DV476" s="74"/>
      <c r="DW476" s="74"/>
      <c r="DX476" s="74"/>
      <c r="DY476" s="74"/>
      <c r="DZ476" s="74"/>
      <c r="EA476" s="74"/>
      <c r="EB476" s="74"/>
      <c r="EC476" s="3"/>
    </row>
    <row r="477" spans="1:133" s="1" customFormat="1">
      <c r="A477" s="546"/>
      <c r="B477" s="537" t="s">
        <v>629</v>
      </c>
      <c r="C477" s="489"/>
      <c r="D477" s="489"/>
      <c r="E477" s="489"/>
      <c r="F477" s="489"/>
      <c r="G477" s="489"/>
      <c r="H477" s="489"/>
      <c r="I477" s="489"/>
      <c r="J477" s="489"/>
      <c r="K477" s="489"/>
      <c r="L477" s="489"/>
      <c r="M477" s="489"/>
      <c r="N477" s="489"/>
      <c r="O477" s="489"/>
      <c r="P477" s="489"/>
      <c r="Q477" s="489"/>
      <c r="R477" s="489"/>
      <c r="S477" s="489"/>
      <c r="T477" s="489"/>
      <c r="U477" s="489"/>
      <c r="V477" s="489"/>
      <c r="W477" s="489"/>
      <c r="X477" s="489"/>
      <c r="Y477" s="489"/>
      <c r="Z477" s="489"/>
      <c r="AA477" s="489"/>
      <c r="AB477" s="489"/>
      <c r="AC477" s="489"/>
      <c r="AD477" s="489"/>
      <c r="AE477" s="489"/>
      <c r="AF477" s="489"/>
      <c r="AG477" s="489"/>
      <c r="AH477" s="489"/>
      <c r="AI477" s="489"/>
      <c r="AJ477" s="489"/>
      <c r="AK477" s="489"/>
      <c r="AL477" s="489"/>
      <c r="AM477" s="489"/>
      <c r="AN477" s="489"/>
      <c r="AO477" s="489"/>
      <c r="AP477" s="489"/>
      <c r="AQ477" s="489"/>
      <c r="AR477" s="489"/>
      <c r="AS477" s="489"/>
      <c r="AT477" s="489"/>
      <c r="AU477" s="489"/>
      <c r="AV477" s="489"/>
      <c r="AW477" s="489"/>
      <c r="AX477" s="489"/>
      <c r="AY477" s="489"/>
      <c r="AZ477" s="489"/>
      <c r="BA477" s="489"/>
      <c r="BB477" s="489"/>
      <c r="BC477" s="489"/>
      <c r="BD477" s="489"/>
      <c r="BE477" s="489"/>
      <c r="BF477" s="489"/>
      <c r="BG477" s="547"/>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74"/>
      <c r="DO477" s="74"/>
      <c r="DP477" s="74"/>
      <c r="DQ477" s="74"/>
      <c r="DR477" s="74"/>
      <c r="DS477" s="74"/>
      <c r="DT477" s="74"/>
      <c r="DU477" s="74"/>
      <c r="DV477" s="74"/>
      <c r="DW477" s="74"/>
      <c r="DX477" s="74"/>
      <c r="DY477" s="74"/>
      <c r="DZ477" s="74"/>
      <c r="EA477" s="74"/>
      <c r="EB477" s="74"/>
      <c r="EC477" s="3"/>
    </row>
    <row r="478" spans="1:133" s="1" customFormat="1">
      <c r="A478" s="546"/>
      <c r="B478" s="538" t="s">
        <v>646</v>
      </c>
      <c r="C478" s="489"/>
      <c r="D478" s="489"/>
      <c r="E478" s="489"/>
      <c r="F478" s="489"/>
      <c r="G478" s="489"/>
      <c r="H478" s="489"/>
      <c r="I478" s="489"/>
      <c r="J478" s="489"/>
      <c r="K478" s="489"/>
      <c r="L478" s="489"/>
      <c r="M478" s="489"/>
      <c r="N478" s="489"/>
      <c r="O478" s="489"/>
      <c r="P478" s="489"/>
      <c r="Q478" s="489"/>
      <c r="R478" s="489"/>
      <c r="S478" s="489"/>
      <c r="T478" s="489"/>
      <c r="U478" s="489"/>
      <c r="V478" s="489"/>
      <c r="W478" s="489"/>
      <c r="X478" s="489"/>
      <c r="Y478" s="489"/>
      <c r="Z478" s="489"/>
      <c r="AA478" s="489"/>
      <c r="AB478" s="489"/>
      <c r="AC478" s="489"/>
      <c r="AD478" s="489"/>
      <c r="AE478" s="489"/>
      <c r="AF478" s="489"/>
      <c r="AG478" s="489"/>
      <c r="AH478" s="489"/>
      <c r="AI478" s="489"/>
      <c r="AJ478" s="489"/>
      <c r="AK478" s="489"/>
      <c r="AL478" s="489"/>
      <c r="AM478" s="489"/>
      <c r="AN478" s="489"/>
      <c r="AO478" s="489"/>
      <c r="AP478" s="489"/>
      <c r="AQ478" s="489"/>
      <c r="AR478" s="489"/>
      <c r="AS478" s="489"/>
      <c r="AT478" s="489"/>
      <c r="AU478" s="489"/>
      <c r="AV478" s="489"/>
      <c r="AW478" s="489"/>
      <c r="AX478" s="489"/>
      <c r="AY478" s="489"/>
      <c r="AZ478" s="489"/>
      <c r="BA478" s="489"/>
      <c r="BB478" s="489"/>
      <c r="BC478" s="489"/>
      <c r="BD478" s="489"/>
      <c r="BE478" s="489"/>
      <c r="BF478" s="489"/>
      <c r="BG478" s="547"/>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74"/>
      <c r="DO478" s="74"/>
      <c r="DP478" s="74"/>
      <c r="DQ478" s="74"/>
      <c r="DR478" s="74"/>
      <c r="DS478" s="74"/>
      <c r="DT478" s="74"/>
      <c r="DU478" s="74"/>
      <c r="DV478" s="74"/>
      <c r="DW478" s="74"/>
      <c r="DX478" s="74"/>
      <c r="DY478" s="74"/>
      <c r="DZ478" s="74"/>
      <c r="EA478" s="74"/>
      <c r="EB478" s="74"/>
      <c r="EC478" s="3"/>
    </row>
    <row r="479" spans="1:133" s="1" customFormat="1">
      <c r="A479" s="546"/>
      <c r="B479" s="544" t="s">
        <v>647</v>
      </c>
      <c r="C479" s="489"/>
      <c r="D479" s="489"/>
      <c r="E479" s="489"/>
      <c r="F479" s="489"/>
      <c r="G479" s="489"/>
      <c r="H479" s="489"/>
      <c r="I479" s="489"/>
      <c r="J479" s="489"/>
      <c r="K479" s="489"/>
      <c r="L479" s="489"/>
      <c r="M479" s="489"/>
      <c r="N479" s="489"/>
      <c r="O479" s="489"/>
      <c r="P479" s="489"/>
      <c r="Q479" s="489"/>
      <c r="R479" s="489"/>
      <c r="S479" s="489"/>
      <c r="T479" s="489"/>
      <c r="U479" s="489"/>
      <c r="V479" s="489"/>
      <c r="W479" s="489"/>
      <c r="X479" s="489"/>
      <c r="Y479" s="489"/>
      <c r="Z479" s="489"/>
      <c r="AA479" s="489"/>
      <c r="AB479" s="489"/>
      <c r="AC479" s="489"/>
      <c r="AD479" s="489"/>
      <c r="AE479" s="489"/>
      <c r="AF479" s="489"/>
      <c r="AG479" s="489"/>
      <c r="AH479" s="489"/>
      <c r="AI479" s="489"/>
      <c r="AJ479" s="489"/>
      <c r="AK479" s="489"/>
      <c r="AL479" s="489"/>
      <c r="AM479" s="489"/>
      <c r="AN479" s="489"/>
      <c r="AO479" s="489"/>
      <c r="AP479" s="489"/>
      <c r="AQ479" s="489"/>
      <c r="AR479" s="489"/>
      <c r="AS479" s="489"/>
      <c r="AT479" s="489"/>
      <c r="AU479" s="489"/>
      <c r="AV479" s="489"/>
      <c r="AW479" s="489"/>
      <c r="AX479" s="489"/>
      <c r="AY479" s="489"/>
      <c r="AZ479" s="489"/>
      <c r="BA479" s="489"/>
      <c r="BB479" s="489"/>
      <c r="BC479" s="489"/>
      <c r="BD479" s="489"/>
      <c r="BE479" s="489"/>
      <c r="BF479" s="489"/>
      <c r="BG479" s="547"/>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74"/>
      <c r="DO479" s="74"/>
      <c r="DP479" s="74"/>
      <c r="DQ479" s="74"/>
      <c r="DR479" s="74"/>
      <c r="DS479" s="74"/>
      <c r="DT479" s="74"/>
      <c r="DU479" s="74"/>
      <c r="DV479" s="74"/>
      <c r="DW479" s="74"/>
      <c r="DX479" s="74"/>
      <c r="DY479" s="74"/>
      <c r="DZ479" s="74"/>
      <c r="EA479" s="74"/>
      <c r="EB479" s="74"/>
      <c r="EC479" s="3"/>
    </row>
    <row r="480" spans="1:133" s="1" customFormat="1">
      <c r="A480" s="546"/>
      <c r="B480" s="489"/>
      <c r="C480" s="489"/>
      <c r="D480" s="489"/>
      <c r="E480" s="489"/>
      <c r="F480" s="489"/>
      <c r="G480" s="489"/>
      <c r="H480" s="489"/>
      <c r="I480" s="489"/>
      <c r="J480" s="489"/>
      <c r="K480" s="489"/>
      <c r="L480" s="489"/>
      <c r="M480" s="489"/>
      <c r="N480" s="489"/>
      <c r="O480" s="489"/>
      <c r="P480" s="489"/>
      <c r="Q480" s="489"/>
      <c r="R480" s="489"/>
      <c r="S480" s="489"/>
      <c r="T480" s="489"/>
      <c r="U480" s="489"/>
      <c r="V480" s="489"/>
      <c r="W480" s="489"/>
      <c r="X480" s="489"/>
      <c r="Y480" s="489"/>
      <c r="Z480" s="489"/>
      <c r="AA480" s="489"/>
      <c r="AB480" s="489"/>
      <c r="AC480" s="489"/>
      <c r="AD480" s="489"/>
      <c r="AE480" s="489"/>
      <c r="AF480" s="489"/>
      <c r="AG480" s="489"/>
      <c r="AH480" s="489"/>
      <c r="AI480" s="489"/>
      <c r="AJ480" s="489"/>
      <c r="AK480" s="489"/>
      <c r="AL480" s="489"/>
      <c r="AM480" s="489"/>
      <c r="AN480" s="489"/>
      <c r="AO480" s="489"/>
      <c r="AP480" s="489"/>
      <c r="AQ480" s="489"/>
      <c r="AR480" s="489"/>
      <c r="AS480" s="489"/>
      <c r="AT480" s="489"/>
      <c r="AU480" s="489"/>
      <c r="AV480" s="489"/>
      <c r="AW480" s="489"/>
      <c r="AX480" s="489"/>
      <c r="AY480" s="489"/>
      <c r="AZ480" s="489"/>
      <c r="BA480" s="489"/>
      <c r="BB480" s="489"/>
      <c r="BC480" s="489"/>
      <c r="BD480" s="489"/>
      <c r="BE480" s="489"/>
      <c r="BF480" s="489"/>
      <c r="BG480" s="547"/>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74"/>
      <c r="DO480" s="74"/>
      <c r="DP480" s="74"/>
      <c r="DQ480" s="74"/>
      <c r="DR480" s="74"/>
      <c r="DS480" s="74"/>
      <c r="DT480" s="74"/>
      <c r="DU480" s="74"/>
      <c r="DV480" s="74"/>
      <c r="DW480" s="74"/>
      <c r="DX480" s="74"/>
      <c r="DY480" s="74"/>
      <c r="DZ480" s="74"/>
      <c r="EA480" s="74"/>
      <c r="EB480" s="74"/>
      <c r="EC480" s="3"/>
    </row>
    <row r="481" spans="1:133" s="1" customFormat="1">
      <c r="A481" s="546"/>
      <c r="B481" s="548" t="s">
        <v>630</v>
      </c>
      <c r="C481" s="489"/>
      <c r="D481" s="489"/>
      <c r="E481" s="489"/>
      <c r="F481" s="489"/>
      <c r="G481" s="489"/>
      <c r="H481" s="489"/>
      <c r="I481" s="489"/>
      <c r="J481" s="489"/>
      <c r="K481" s="489"/>
      <c r="L481" s="489"/>
      <c r="M481" s="489"/>
      <c r="N481" s="489"/>
      <c r="O481" s="489"/>
      <c r="P481" s="489"/>
      <c r="Q481" s="489"/>
      <c r="R481" s="489"/>
      <c r="S481" s="489"/>
      <c r="T481" s="489"/>
      <c r="U481" s="489"/>
      <c r="V481" s="489"/>
      <c r="W481" s="489"/>
      <c r="X481" s="489"/>
      <c r="Y481" s="489"/>
      <c r="Z481" s="489"/>
      <c r="AA481" s="489"/>
      <c r="AB481" s="489"/>
      <c r="AC481" s="489"/>
      <c r="AD481" s="489"/>
      <c r="AE481" s="489"/>
      <c r="AF481" s="489"/>
      <c r="AG481" s="489"/>
      <c r="AH481" s="489"/>
      <c r="AI481" s="489"/>
      <c r="AJ481" s="489"/>
      <c r="AK481" s="489"/>
      <c r="AL481" s="489"/>
      <c r="AM481" s="489"/>
      <c r="AN481" s="489"/>
      <c r="AO481" s="489"/>
      <c r="AP481" s="489"/>
      <c r="AQ481" s="489"/>
      <c r="AR481" s="489"/>
      <c r="AS481" s="489"/>
      <c r="AT481" s="489"/>
      <c r="AU481" s="489"/>
      <c r="AV481" s="489"/>
      <c r="AW481" s="489"/>
      <c r="AX481" s="489"/>
      <c r="AY481" s="489"/>
      <c r="AZ481" s="489"/>
      <c r="BA481" s="489"/>
      <c r="BB481" s="489"/>
      <c r="BC481" s="489"/>
      <c r="BD481" s="489"/>
      <c r="BE481" s="489"/>
      <c r="BF481" s="489"/>
      <c r="BG481" s="547"/>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74"/>
      <c r="DO481" s="74"/>
      <c r="DP481" s="74"/>
      <c r="DQ481" s="74"/>
      <c r="DR481" s="74"/>
      <c r="DS481" s="74"/>
      <c r="DT481" s="74"/>
      <c r="DU481" s="74"/>
      <c r="DV481" s="74"/>
      <c r="DW481" s="74"/>
      <c r="DX481" s="74"/>
      <c r="DY481" s="74"/>
      <c r="DZ481" s="74"/>
      <c r="EA481" s="74"/>
      <c r="EB481" s="74"/>
      <c r="EC481" s="3"/>
    </row>
    <row r="482" spans="1:133" s="1" customFormat="1">
      <c r="A482" s="546"/>
      <c r="B482" s="538" t="s">
        <v>633</v>
      </c>
      <c r="C482" s="489"/>
      <c r="D482" s="489"/>
      <c r="E482" s="489"/>
      <c r="F482" s="489"/>
      <c r="G482" s="489"/>
      <c r="H482" s="489"/>
      <c r="I482" s="489"/>
      <c r="J482" s="489"/>
      <c r="K482" s="489"/>
      <c r="L482" s="489"/>
      <c r="M482" s="489"/>
      <c r="N482" s="489"/>
      <c r="O482" s="489"/>
      <c r="P482" s="489"/>
      <c r="Q482" s="489"/>
      <c r="R482" s="489"/>
      <c r="S482" s="489"/>
      <c r="T482" s="489"/>
      <c r="U482" s="489"/>
      <c r="V482" s="489"/>
      <c r="W482" s="489"/>
      <c r="X482" s="489"/>
      <c r="Y482" s="489"/>
      <c r="Z482" s="489"/>
      <c r="AA482" s="489"/>
      <c r="AB482" s="489"/>
      <c r="AC482" s="489"/>
      <c r="AD482" s="489"/>
      <c r="AE482" s="489"/>
      <c r="AF482" s="489"/>
      <c r="AG482" s="489"/>
      <c r="AH482" s="489"/>
      <c r="AI482" s="489"/>
      <c r="AJ482" s="489"/>
      <c r="AK482" s="489"/>
      <c r="AL482" s="489"/>
      <c r="AM482" s="489"/>
      <c r="AN482" s="489"/>
      <c r="AO482" s="489"/>
      <c r="AP482" s="489"/>
      <c r="AQ482" s="489"/>
      <c r="AR482" s="489"/>
      <c r="AS482" s="489"/>
      <c r="AT482" s="489"/>
      <c r="AU482" s="489"/>
      <c r="AV482" s="489"/>
      <c r="AW482" s="489"/>
      <c r="AX482" s="489"/>
      <c r="AY482" s="489"/>
      <c r="AZ482" s="489"/>
      <c r="BA482" s="489"/>
      <c r="BB482" s="489"/>
      <c r="BC482" s="489"/>
      <c r="BD482" s="489"/>
      <c r="BE482" s="489"/>
      <c r="BF482" s="489"/>
      <c r="BG482" s="547"/>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74"/>
      <c r="DO482" s="74"/>
      <c r="DP482" s="74"/>
      <c r="DQ482" s="74"/>
      <c r="DR482" s="74"/>
      <c r="DS482" s="74"/>
      <c r="DT482" s="74"/>
      <c r="DU482" s="74"/>
      <c r="DV482" s="74"/>
      <c r="DW482" s="74"/>
      <c r="DX482" s="74"/>
      <c r="DY482" s="74"/>
      <c r="DZ482" s="74"/>
      <c r="EA482" s="74"/>
      <c r="EB482" s="74"/>
      <c r="EC482" s="3"/>
    </row>
    <row r="483" spans="1:133" s="1" customFormat="1">
      <c r="A483" s="546"/>
      <c r="B483" s="544" t="s">
        <v>634</v>
      </c>
      <c r="C483" s="489"/>
      <c r="D483" s="489"/>
      <c r="E483" s="489"/>
      <c r="F483" s="489"/>
      <c r="G483" s="489"/>
      <c r="H483" s="489"/>
      <c r="I483" s="489"/>
      <c r="J483" s="489"/>
      <c r="K483" s="489"/>
      <c r="L483" s="489"/>
      <c r="M483" s="489"/>
      <c r="N483" s="489"/>
      <c r="O483" s="489"/>
      <c r="P483" s="489"/>
      <c r="Q483" s="489"/>
      <c r="R483" s="489"/>
      <c r="S483" s="489"/>
      <c r="T483" s="489"/>
      <c r="U483" s="489"/>
      <c r="V483" s="489"/>
      <c r="W483" s="489"/>
      <c r="X483" s="489"/>
      <c r="Y483" s="489"/>
      <c r="Z483" s="489"/>
      <c r="AA483" s="489"/>
      <c r="AB483" s="489"/>
      <c r="AC483" s="489"/>
      <c r="AD483" s="489"/>
      <c r="AE483" s="489"/>
      <c r="AF483" s="489"/>
      <c r="AG483" s="489"/>
      <c r="AH483" s="489"/>
      <c r="AI483" s="489"/>
      <c r="AJ483" s="489"/>
      <c r="AK483" s="489"/>
      <c r="AL483" s="489"/>
      <c r="AM483" s="489"/>
      <c r="AN483" s="489"/>
      <c r="AO483" s="489"/>
      <c r="AP483" s="489"/>
      <c r="AQ483" s="489"/>
      <c r="AR483" s="489"/>
      <c r="AS483" s="489"/>
      <c r="AT483" s="489"/>
      <c r="AU483" s="489"/>
      <c r="AV483" s="489"/>
      <c r="AW483" s="489"/>
      <c r="AX483" s="489"/>
      <c r="AY483" s="489"/>
      <c r="AZ483" s="489"/>
      <c r="BA483" s="489"/>
      <c r="BB483" s="489"/>
      <c r="BC483" s="489"/>
      <c r="BD483" s="489"/>
      <c r="BE483" s="489"/>
      <c r="BF483" s="489"/>
      <c r="BG483" s="547"/>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74"/>
      <c r="DO483" s="74"/>
      <c r="DP483" s="74"/>
      <c r="DQ483" s="74"/>
      <c r="DR483" s="74"/>
      <c r="DS483" s="74"/>
      <c r="DT483" s="74"/>
      <c r="DU483" s="74"/>
      <c r="DV483" s="74"/>
      <c r="DW483" s="74"/>
      <c r="DX483" s="74"/>
      <c r="DY483" s="74"/>
      <c r="DZ483" s="74"/>
      <c r="EA483" s="74"/>
      <c r="EB483" s="74"/>
      <c r="EC483" s="3"/>
    </row>
    <row r="484" spans="1:133" s="1" customFormat="1">
      <c r="A484" s="546"/>
      <c r="B484" s="544" t="s">
        <v>635</v>
      </c>
      <c r="C484" s="489"/>
      <c r="D484" s="489"/>
      <c r="E484" s="489"/>
      <c r="F484" s="489"/>
      <c r="G484" s="489"/>
      <c r="H484" s="489"/>
      <c r="I484" s="489"/>
      <c r="J484" s="489"/>
      <c r="K484" s="489"/>
      <c r="L484" s="489"/>
      <c r="M484" s="489"/>
      <c r="N484" s="489"/>
      <c r="O484" s="489"/>
      <c r="P484" s="489"/>
      <c r="Q484" s="489"/>
      <c r="R484" s="489"/>
      <c r="S484" s="489"/>
      <c r="T484" s="489"/>
      <c r="U484" s="489"/>
      <c r="V484" s="489"/>
      <c r="W484" s="489"/>
      <c r="X484" s="489"/>
      <c r="Y484" s="489"/>
      <c r="Z484" s="489"/>
      <c r="AA484" s="489"/>
      <c r="AB484" s="489"/>
      <c r="AC484" s="489"/>
      <c r="AD484" s="489"/>
      <c r="AE484" s="489"/>
      <c r="AF484" s="489"/>
      <c r="AG484" s="489"/>
      <c r="AH484" s="489"/>
      <c r="AI484" s="489"/>
      <c r="AJ484" s="489"/>
      <c r="AK484" s="489"/>
      <c r="AL484" s="489"/>
      <c r="AM484" s="489"/>
      <c r="AN484" s="489"/>
      <c r="AO484" s="489"/>
      <c r="AP484" s="489"/>
      <c r="AQ484" s="489"/>
      <c r="AR484" s="489"/>
      <c r="AS484" s="489"/>
      <c r="AT484" s="489"/>
      <c r="AU484" s="489"/>
      <c r="AV484" s="489"/>
      <c r="AW484" s="489"/>
      <c r="AX484" s="489"/>
      <c r="AY484" s="489"/>
      <c r="AZ484" s="489"/>
      <c r="BA484" s="489"/>
      <c r="BB484" s="489"/>
      <c r="BC484" s="489"/>
      <c r="BD484" s="489"/>
      <c r="BE484" s="489"/>
      <c r="BF484" s="489"/>
      <c r="BG484" s="547"/>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74"/>
      <c r="DO484" s="74"/>
      <c r="DP484" s="74"/>
      <c r="DQ484" s="74"/>
      <c r="DR484" s="74"/>
      <c r="DS484" s="74"/>
      <c r="DT484" s="74"/>
      <c r="DU484" s="74"/>
      <c r="DV484" s="74"/>
      <c r="DW484" s="74"/>
      <c r="DX484" s="74"/>
      <c r="DY484" s="74"/>
      <c r="DZ484" s="74"/>
      <c r="EA484" s="74"/>
      <c r="EB484" s="74"/>
      <c r="EC484" s="3"/>
    </row>
    <row r="485" spans="1:133" s="1" customFormat="1">
      <c r="A485" s="546"/>
      <c r="B485" s="538" t="s">
        <v>631</v>
      </c>
      <c r="C485" s="489"/>
      <c r="D485" s="489"/>
      <c r="E485" s="489"/>
      <c r="F485" s="489"/>
      <c r="G485" s="489"/>
      <c r="H485" s="489"/>
      <c r="I485" s="489"/>
      <c r="J485" s="489"/>
      <c r="K485" s="489"/>
      <c r="L485" s="489"/>
      <c r="M485" s="489"/>
      <c r="N485" s="489"/>
      <c r="O485" s="489"/>
      <c r="P485" s="489"/>
      <c r="Q485" s="489"/>
      <c r="R485" s="489"/>
      <c r="S485" s="489"/>
      <c r="T485" s="489"/>
      <c r="U485" s="489"/>
      <c r="V485" s="489"/>
      <c r="W485" s="489"/>
      <c r="X485" s="489"/>
      <c r="Y485" s="489"/>
      <c r="Z485" s="489"/>
      <c r="AA485" s="489"/>
      <c r="AB485" s="489"/>
      <c r="AC485" s="489"/>
      <c r="AD485" s="489"/>
      <c r="AE485" s="489"/>
      <c r="AF485" s="489"/>
      <c r="AG485" s="489"/>
      <c r="AH485" s="489"/>
      <c r="AI485" s="489"/>
      <c r="AJ485" s="489"/>
      <c r="AK485" s="489"/>
      <c r="AL485" s="489"/>
      <c r="AM485" s="489"/>
      <c r="AN485" s="489"/>
      <c r="AO485" s="489"/>
      <c r="AP485" s="489"/>
      <c r="AQ485" s="489"/>
      <c r="AR485" s="489"/>
      <c r="AS485" s="489"/>
      <c r="AT485" s="489"/>
      <c r="AU485" s="489"/>
      <c r="AV485" s="489"/>
      <c r="AW485" s="489"/>
      <c r="AX485" s="489"/>
      <c r="AY485" s="489"/>
      <c r="AZ485" s="489"/>
      <c r="BA485" s="489"/>
      <c r="BB485" s="489"/>
      <c r="BC485" s="489"/>
      <c r="BD485" s="489"/>
      <c r="BE485" s="489"/>
      <c r="BF485" s="489"/>
      <c r="BG485" s="547"/>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74"/>
      <c r="DO485" s="74"/>
      <c r="DP485" s="74"/>
      <c r="DQ485" s="74"/>
      <c r="DR485" s="74"/>
      <c r="DS485" s="74"/>
      <c r="DT485" s="74"/>
      <c r="DU485" s="74"/>
      <c r="DV485" s="74"/>
      <c r="DW485" s="74"/>
      <c r="DX485" s="74"/>
      <c r="DY485" s="74"/>
      <c r="DZ485" s="74"/>
      <c r="EA485" s="74"/>
      <c r="EB485" s="74"/>
      <c r="EC485" s="3"/>
    </row>
    <row r="486" spans="1:133" s="1" customFormat="1">
      <c r="A486" s="546"/>
      <c r="B486" s="540"/>
      <c r="C486" s="489"/>
      <c r="D486" s="489"/>
      <c r="E486" s="489"/>
      <c r="F486" s="489"/>
      <c r="G486" s="489"/>
      <c r="H486" s="489"/>
      <c r="I486" s="489"/>
      <c r="J486" s="489"/>
      <c r="K486" s="489"/>
      <c r="L486" s="489"/>
      <c r="M486" s="489"/>
      <c r="N486" s="489"/>
      <c r="O486" s="489"/>
      <c r="P486" s="489"/>
      <c r="Q486" s="489"/>
      <c r="R486" s="489"/>
      <c r="S486" s="489"/>
      <c r="T486" s="489"/>
      <c r="U486" s="489"/>
      <c r="V486" s="489"/>
      <c r="W486" s="489"/>
      <c r="X486" s="489"/>
      <c r="Y486" s="489"/>
      <c r="Z486" s="489"/>
      <c r="AA486" s="489"/>
      <c r="AB486" s="489"/>
      <c r="AC486" s="489"/>
      <c r="AD486" s="489"/>
      <c r="AE486" s="489"/>
      <c r="AF486" s="489"/>
      <c r="AG486" s="489"/>
      <c r="AH486" s="489"/>
      <c r="AI486" s="489"/>
      <c r="AJ486" s="489"/>
      <c r="AK486" s="489"/>
      <c r="AL486" s="489"/>
      <c r="AM486" s="489"/>
      <c r="AN486" s="489"/>
      <c r="AO486" s="489"/>
      <c r="AP486" s="489"/>
      <c r="AQ486" s="489"/>
      <c r="AR486" s="489"/>
      <c r="AS486" s="489"/>
      <c r="AT486" s="489"/>
      <c r="AU486" s="489"/>
      <c r="AV486" s="489"/>
      <c r="AW486" s="489"/>
      <c r="AX486" s="489"/>
      <c r="AY486" s="489"/>
      <c r="AZ486" s="489"/>
      <c r="BA486" s="489"/>
      <c r="BB486" s="489"/>
      <c r="BC486" s="489"/>
      <c r="BD486" s="489"/>
      <c r="BE486" s="489"/>
      <c r="BF486" s="489"/>
      <c r="BG486" s="547"/>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74"/>
      <c r="DO486" s="74"/>
      <c r="DP486" s="74"/>
      <c r="DQ486" s="74"/>
      <c r="DR486" s="74"/>
      <c r="DS486" s="74"/>
      <c r="DT486" s="74"/>
      <c r="DU486" s="74"/>
      <c r="DV486" s="74"/>
      <c r="DW486" s="74"/>
      <c r="DX486" s="74"/>
      <c r="DY486" s="74"/>
      <c r="DZ486" s="74"/>
      <c r="EA486" s="74"/>
      <c r="EB486" s="74"/>
      <c r="EC486" s="3"/>
    </row>
    <row r="487" spans="1:133" s="1" customFormat="1">
      <c r="A487" s="546"/>
      <c r="B487" s="548" t="s">
        <v>632</v>
      </c>
      <c r="C487" s="489"/>
      <c r="D487" s="489"/>
      <c r="E487" s="489"/>
      <c r="F487" s="489"/>
      <c r="G487" s="489"/>
      <c r="H487" s="489"/>
      <c r="I487" s="489"/>
      <c r="J487" s="489"/>
      <c r="K487" s="489"/>
      <c r="L487" s="489"/>
      <c r="M487" s="489"/>
      <c r="N487" s="489"/>
      <c r="O487" s="489"/>
      <c r="P487" s="489"/>
      <c r="Q487" s="489"/>
      <c r="R487" s="489"/>
      <c r="S487" s="489"/>
      <c r="T487" s="489"/>
      <c r="U487" s="489"/>
      <c r="V487" s="489"/>
      <c r="W487" s="489"/>
      <c r="X487" s="489"/>
      <c r="Y487" s="489"/>
      <c r="Z487" s="489"/>
      <c r="AA487" s="489"/>
      <c r="AB487" s="489"/>
      <c r="AC487" s="489"/>
      <c r="AD487" s="489"/>
      <c r="AE487" s="489"/>
      <c r="AF487" s="489"/>
      <c r="AG487" s="489"/>
      <c r="AH487" s="489"/>
      <c r="AI487" s="489"/>
      <c r="AJ487" s="489"/>
      <c r="AK487" s="489"/>
      <c r="AL487" s="489"/>
      <c r="AM487" s="489"/>
      <c r="AN487" s="489"/>
      <c r="AO487" s="489"/>
      <c r="AP487" s="489"/>
      <c r="AQ487" s="489"/>
      <c r="AR487" s="489"/>
      <c r="AS487" s="489"/>
      <c r="AT487" s="489"/>
      <c r="AU487" s="489"/>
      <c r="AV487" s="489"/>
      <c r="AW487" s="489"/>
      <c r="AX487" s="489"/>
      <c r="AY487" s="489"/>
      <c r="AZ487" s="489"/>
      <c r="BA487" s="489"/>
      <c r="BB487" s="489"/>
      <c r="BC487" s="489"/>
      <c r="BD487" s="489"/>
      <c r="BE487" s="489"/>
      <c r="BF487" s="489"/>
      <c r="BG487" s="547"/>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74"/>
      <c r="DO487" s="74"/>
      <c r="DP487" s="74"/>
      <c r="DQ487" s="74"/>
      <c r="DR487" s="74"/>
      <c r="DS487" s="74"/>
      <c r="DT487" s="74"/>
      <c r="DU487" s="74"/>
      <c r="DV487" s="74"/>
      <c r="DW487" s="74"/>
      <c r="DX487" s="74"/>
      <c r="DY487" s="74"/>
      <c r="DZ487" s="74"/>
      <c r="EA487" s="74"/>
      <c r="EB487" s="74"/>
      <c r="EC487" s="3"/>
    </row>
    <row r="488" spans="1:133" s="1" customFormat="1">
      <c r="A488" s="546"/>
      <c r="B488" s="538" t="s">
        <v>636</v>
      </c>
      <c r="C488" s="489"/>
      <c r="D488" s="489"/>
      <c r="E488" s="489"/>
      <c r="F488" s="489"/>
      <c r="G488" s="489"/>
      <c r="H488" s="489"/>
      <c r="I488" s="489"/>
      <c r="J488" s="489"/>
      <c r="K488" s="489"/>
      <c r="L488" s="489"/>
      <c r="M488" s="489"/>
      <c r="N488" s="489"/>
      <c r="O488" s="489"/>
      <c r="P488" s="489"/>
      <c r="Q488" s="489"/>
      <c r="R488" s="489"/>
      <c r="S488" s="489"/>
      <c r="T488" s="489"/>
      <c r="U488" s="489"/>
      <c r="V488" s="489"/>
      <c r="W488" s="489"/>
      <c r="X488" s="489"/>
      <c r="Y488" s="489"/>
      <c r="Z488" s="489"/>
      <c r="AA488" s="489"/>
      <c r="AB488" s="489"/>
      <c r="AC488" s="489"/>
      <c r="AD488" s="489"/>
      <c r="AE488" s="489"/>
      <c r="AF488" s="489"/>
      <c r="AG488" s="489"/>
      <c r="AH488" s="489"/>
      <c r="AI488" s="489"/>
      <c r="AJ488" s="489"/>
      <c r="AK488" s="489"/>
      <c r="AL488" s="489"/>
      <c r="AM488" s="489"/>
      <c r="AN488" s="489"/>
      <c r="AO488" s="489"/>
      <c r="AP488" s="489"/>
      <c r="AQ488" s="489"/>
      <c r="AR488" s="489"/>
      <c r="AS488" s="489"/>
      <c r="AT488" s="489"/>
      <c r="AU488" s="489"/>
      <c r="AV488" s="489"/>
      <c r="AW488" s="489"/>
      <c r="AX488" s="489"/>
      <c r="AY488" s="489"/>
      <c r="AZ488" s="489"/>
      <c r="BA488" s="489"/>
      <c r="BB488" s="489"/>
      <c r="BC488" s="489"/>
      <c r="BD488" s="489"/>
      <c r="BE488" s="489"/>
      <c r="BF488" s="489"/>
      <c r="BG488" s="547"/>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74"/>
      <c r="DO488" s="74"/>
      <c r="DP488" s="74"/>
      <c r="DQ488" s="74"/>
      <c r="DR488" s="74"/>
      <c r="DS488" s="74"/>
      <c r="DT488" s="74"/>
      <c r="DU488" s="74"/>
      <c r="DV488" s="74"/>
      <c r="DW488" s="74"/>
      <c r="DX488" s="74"/>
      <c r="DY488" s="74"/>
      <c r="DZ488" s="74"/>
      <c r="EA488" s="74"/>
      <c r="EB488" s="74"/>
      <c r="EC488" s="3"/>
    </row>
    <row r="489" spans="1:133" s="1" customFormat="1">
      <c r="A489" s="546"/>
      <c r="B489" s="545" t="s">
        <v>637</v>
      </c>
      <c r="C489" s="489"/>
      <c r="D489" s="489"/>
      <c r="E489" s="489"/>
      <c r="F489" s="489"/>
      <c r="G489" s="489"/>
      <c r="H489" s="489"/>
      <c r="I489" s="489"/>
      <c r="J489" s="489"/>
      <c r="K489" s="489"/>
      <c r="L489" s="489"/>
      <c r="M489" s="489"/>
      <c r="N489" s="489"/>
      <c r="O489" s="489"/>
      <c r="P489" s="489"/>
      <c r="Q489" s="489"/>
      <c r="R489" s="489"/>
      <c r="S489" s="489"/>
      <c r="T489" s="489"/>
      <c r="U489" s="489"/>
      <c r="V489" s="489"/>
      <c r="W489" s="489"/>
      <c r="X489" s="489"/>
      <c r="Y489" s="489"/>
      <c r="Z489" s="489"/>
      <c r="AA489" s="489"/>
      <c r="AB489" s="489"/>
      <c r="AC489" s="489"/>
      <c r="AD489" s="489"/>
      <c r="AE489" s="489"/>
      <c r="AF489" s="489"/>
      <c r="AG489" s="489"/>
      <c r="AH489" s="489"/>
      <c r="AI489" s="489"/>
      <c r="AJ489" s="489"/>
      <c r="AK489" s="489"/>
      <c r="AL489" s="489"/>
      <c r="AM489" s="489"/>
      <c r="AN489" s="489"/>
      <c r="AO489" s="489"/>
      <c r="AP489" s="489"/>
      <c r="AQ489" s="489"/>
      <c r="AR489" s="489"/>
      <c r="AS489" s="489"/>
      <c r="AT489" s="489"/>
      <c r="AU489" s="489"/>
      <c r="AV489" s="489"/>
      <c r="AW489" s="489"/>
      <c r="AX489" s="489"/>
      <c r="AY489" s="489"/>
      <c r="AZ489" s="489"/>
      <c r="BA489" s="489"/>
      <c r="BB489" s="489"/>
      <c r="BC489" s="489"/>
      <c r="BD489" s="489"/>
      <c r="BE489" s="489"/>
      <c r="BF489" s="489"/>
      <c r="BG489" s="547"/>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74"/>
      <c r="DO489" s="74"/>
      <c r="DP489" s="74"/>
      <c r="DQ489" s="74"/>
      <c r="DR489" s="74"/>
      <c r="DS489" s="74"/>
      <c r="DT489" s="74"/>
      <c r="DU489" s="74"/>
      <c r="DV489" s="74"/>
      <c r="DW489" s="74"/>
      <c r="DX489" s="74"/>
      <c r="DY489" s="74"/>
      <c r="DZ489" s="74"/>
      <c r="EA489" s="74"/>
      <c r="EB489" s="74"/>
      <c r="EC489" s="3"/>
    </row>
    <row r="490" spans="1:133" s="1" customFormat="1">
      <c r="A490" s="546"/>
      <c r="B490" s="545" t="s">
        <v>638</v>
      </c>
      <c r="C490" s="489"/>
      <c r="D490" s="489"/>
      <c r="E490" s="489"/>
      <c r="F490" s="489"/>
      <c r="G490" s="489"/>
      <c r="H490" s="489"/>
      <c r="I490" s="489"/>
      <c r="J490" s="489"/>
      <c r="K490" s="489"/>
      <c r="L490" s="489"/>
      <c r="M490" s="489"/>
      <c r="N490" s="489"/>
      <c r="O490" s="489"/>
      <c r="P490" s="489"/>
      <c r="Q490" s="489"/>
      <c r="R490" s="489"/>
      <c r="S490" s="489"/>
      <c r="T490" s="489"/>
      <c r="U490" s="489"/>
      <c r="V490" s="489"/>
      <c r="W490" s="489"/>
      <c r="X490" s="489"/>
      <c r="Y490" s="489"/>
      <c r="Z490" s="489"/>
      <c r="AA490" s="489"/>
      <c r="AB490" s="489"/>
      <c r="AC490" s="489"/>
      <c r="AD490" s="489"/>
      <c r="AE490" s="489"/>
      <c r="AF490" s="489"/>
      <c r="AG490" s="489"/>
      <c r="AH490" s="489"/>
      <c r="AI490" s="489"/>
      <c r="AJ490" s="489"/>
      <c r="AK490" s="489"/>
      <c r="AL490" s="489"/>
      <c r="AM490" s="489"/>
      <c r="AN490" s="489"/>
      <c r="AO490" s="489"/>
      <c r="AP490" s="489"/>
      <c r="AQ490" s="489"/>
      <c r="AR490" s="489"/>
      <c r="AS490" s="489"/>
      <c r="AT490" s="489"/>
      <c r="AU490" s="489"/>
      <c r="AV490" s="489"/>
      <c r="AW490" s="489"/>
      <c r="AX490" s="489"/>
      <c r="AY490" s="489"/>
      <c r="AZ490" s="489"/>
      <c r="BA490" s="489"/>
      <c r="BB490" s="489"/>
      <c r="BC490" s="489"/>
      <c r="BD490" s="489"/>
      <c r="BE490" s="489"/>
      <c r="BF490" s="489"/>
      <c r="BG490" s="547"/>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74"/>
      <c r="DO490" s="74"/>
      <c r="DP490" s="74"/>
      <c r="DQ490" s="74"/>
      <c r="DR490" s="74"/>
      <c r="DS490" s="74"/>
      <c r="DT490" s="74"/>
      <c r="DU490" s="74"/>
      <c r="DV490" s="74"/>
      <c r="DW490" s="74"/>
      <c r="DX490" s="74"/>
      <c r="DY490" s="74"/>
      <c r="DZ490" s="74"/>
      <c r="EA490" s="74"/>
      <c r="EB490" s="74"/>
      <c r="EC490" s="3"/>
    </row>
    <row r="491" spans="1:133" s="1" customFormat="1">
      <c r="A491" s="546"/>
      <c r="B491" s="489"/>
      <c r="C491" s="489"/>
      <c r="D491" s="489"/>
      <c r="E491" s="489"/>
      <c r="F491" s="489"/>
      <c r="G491" s="489"/>
      <c r="H491" s="489"/>
      <c r="I491" s="489"/>
      <c r="J491" s="489"/>
      <c r="K491" s="489"/>
      <c r="L491" s="489"/>
      <c r="M491" s="489"/>
      <c r="N491" s="489"/>
      <c r="O491" s="489"/>
      <c r="P491" s="489"/>
      <c r="Q491" s="489"/>
      <c r="R491" s="489"/>
      <c r="S491" s="489"/>
      <c r="T491" s="489"/>
      <c r="U491" s="489"/>
      <c r="V491" s="489"/>
      <c r="W491" s="489"/>
      <c r="X491" s="489"/>
      <c r="Y491" s="489"/>
      <c r="Z491" s="489"/>
      <c r="AA491" s="489"/>
      <c r="AB491" s="489"/>
      <c r="AC491" s="489"/>
      <c r="AD491" s="489"/>
      <c r="AE491" s="489"/>
      <c r="AF491" s="489"/>
      <c r="AG491" s="489"/>
      <c r="AH491" s="489"/>
      <c r="AI491" s="489"/>
      <c r="AJ491" s="489"/>
      <c r="AK491" s="489"/>
      <c r="AL491" s="489"/>
      <c r="AM491" s="489"/>
      <c r="AN491" s="489"/>
      <c r="AO491" s="489"/>
      <c r="AP491" s="489"/>
      <c r="AQ491" s="489"/>
      <c r="AR491" s="489"/>
      <c r="AS491" s="489"/>
      <c r="AT491" s="489"/>
      <c r="AU491" s="489"/>
      <c r="AV491" s="489"/>
      <c r="AW491" s="489"/>
      <c r="AX491" s="489"/>
      <c r="AY491" s="489"/>
      <c r="AZ491" s="489"/>
      <c r="BA491" s="489"/>
      <c r="BB491" s="489"/>
      <c r="BC491" s="489"/>
      <c r="BD491" s="489"/>
      <c r="BE491" s="489"/>
      <c r="BF491" s="489"/>
      <c r="BG491" s="547"/>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74"/>
      <c r="DO491" s="74"/>
      <c r="DP491" s="74"/>
      <c r="DQ491" s="74"/>
      <c r="DR491" s="74"/>
      <c r="DS491" s="74"/>
      <c r="DT491" s="74"/>
      <c r="DU491" s="74"/>
      <c r="DV491" s="74"/>
      <c r="DW491" s="74"/>
      <c r="DX491" s="74"/>
      <c r="DY491" s="74"/>
      <c r="DZ491" s="74"/>
      <c r="EA491" s="74"/>
      <c r="EB491" s="74"/>
      <c r="EC491" s="3"/>
    </row>
    <row r="492" spans="1:133" s="1" customFormat="1">
      <c r="A492" s="468"/>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129"/>
      <c r="BC492" s="129"/>
      <c r="BD492" s="129"/>
      <c r="BE492" s="129"/>
      <c r="BF492" s="129"/>
      <c r="BG492" s="291"/>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74"/>
      <c r="DO492" s="74"/>
      <c r="DP492" s="74"/>
      <c r="DQ492" s="74"/>
      <c r="DR492" s="74"/>
      <c r="DS492" s="74"/>
      <c r="DT492" s="74"/>
      <c r="DU492" s="74"/>
      <c r="DV492" s="74"/>
      <c r="DW492" s="74"/>
      <c r="DX492" s="74"/>
      <c r="DY492" s="74"/>
      <c r="DZ492" s="74"/>
      <c r="EA492" s="74"/>
      <c r="EB492" s="74"/>
      <c r="EC492" s="3"/>
    </row>
    <row r="493" spans="1:133" s="1" customFormat="1">
      <c r="A493" s="468"/>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129"/>
      <c r="BC493" s="129"/>
      <c r="BD493" s="129"/>
      <c r="BE493" s="129"/>
      <c r="BF493" s="129"/>
      <c r="BG493" s="291"/>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74"/>
      <c r="DO493" s="74"/>
      <c r="DP493" s="74"/>
      <c r="DQ493" s="74"/>
      <c r="DR493" s="74"/>
      <c r="DS493" s="74"/>
      <c r="DT493" s="74"/>
      <c r="DU493" s="74"/>
      <c r="DV493" s="74"/>
      <c r="DW493" s="74"/>
      <c r="DX493" s="74"/>
      <c r="DY493" s="74"/>
      <c r="DZ493" s="74"/>
      <c r="EA493" s="74"/>
      <c r="EB493" s="74"/>
      <c r="EC493" s="3"/>
    </row>
    <row r="494" spans="1:133" s="1" customFormat="1">
      <c r="A494" s="468"/>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129"/>
      <c r="BC494" s="129"/>
      <c r="BD494" s="129"/>
      <c r="BE494" s="129"/>
      <c r="BF494" s="129"/>
      <c r="BG494" s="291"/>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74"/>
      <c r="DO494" s="74"/>
      <c r="DP494" s="74"/>
      <c r="DQ494" s="74"/>
      <c r="DR494" s="74"/>
      <c r="DS494" s="74"/>
      <c r="DT494" s="74"/>
      <c r="DU494" s="74"/>
      <c r="DV494" s="74"/>
      <c r="DW494" s="74"/>
      <c r="DX494" s="74"/>
      <c r="DY494" s="74"/>
      <c r="DZ494" s="74"/>
      <c r="EA494" s="74"/>
      <c r="EB494" s="74"/>
      <c r="EC494" s="3"/>
    </row>
    <row r="495" spans="1:133" s="1" customFormat="1">
      <c r="A495" s="468"/>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129"/>
      <c r="BC495" s="129"/>
      <c r="BD495" s="129"/>
      <c r="BE495" s="129"/>
      <c r="BF495" s="129"/>
      <c r="BG495" s="291"/>
      <c r="BH495" s="49"/>
      <c r="BI495" s="49"/>
      <c r="BJ495" s="49"/>
      <c r="BK495" s="49"/>
      <c r="BL495" s="49"/>
      <c r="BM495" s="49"/>
      <c r="BN495" s="49"/>
      <c r="BO495" s="49"/>
      <c r="BP495" s="49"/>
      <c r="BQ495" s="49"/>
      <c r="BR495" s="49"/>
      <c r="BS495" s="49"/>
      <c r="BT495" s="49"/>
      <c r="BU495" s="49"/>
      <c r="BV495" s="49"/>
      <c r="BW495" s="49"/>
      <c r="BX495" s="49"/>
      <c r="BY495" s="49"/>
      <c r="BZ495" s="49"/>
      <c r="CA495" s="49"/>
      <c r="CB495" s="49"/>
      <c r="CC495" s="49"/>
      <c r="CD495" s="49"/>
      <c r="CE495" s="49"/>
      <c r="CF495" s="49"/>
      <c r="CG495" s="49"/>
      <c r="CH495" s="49"/>
      <c r="CI495" s="49"/>
      <c r="CJ495" s="49"/>
      <c r="CK495" s="49"/>
      <c r="CL495" s="49"/>
      <c r="CM495" s="49"/>
      <c r="CN495" s="49"/>
      <c r="CO495" s="49"/>
      <c r="CP495" s="49"/>
      <c r="CQ495" s="49"/>
      <c r="CR495" s="49"/>
      <c r="CS495" s="49"/>
      <c r="CT495" s="49"/>
      <c r="CU495" s="49"/>
      <c r="CV495" s="49"/>
      <c r="CW495" s="49"/>
      <c r="CX495" s="49"/>
      <c r="CY495" s="49"/>
      <c r="CZ495" s="49"/>
      <c r="DA495" s="49"/>
      <c r="DB495" s="49"/>
      <c r="DC495" s="49"/>
      <c r="DD495" s="49"/>
      <c r="DE495" s="49"/>
      <c r="DF495" s="49"/>
      <c r="DG495" s="49"/>
      <c r="DH495" s="49"/>
      <c r="DI495" s="49"/>
      <c r="DJ495" s="49"/>
      <c r="DK495" s="49"/>
      <c r="DL495" s="49"/>
      <c r="DM495" s="49"/>
      <c r="DN495" s="74"/>
      <c r="DO495" s="74"/>
      <c r="DP495" s="74"/>
      <c r="DQ495" s="74"/>
      <c r="DR495" s="74"/>
      <c r="DS495" s="74"/>
      <c r="DT495" s="74"/>
      <c r="DU495" s="74"/>
      <c r="DV495" s="74"/>
      <c r="DW495" s="74"/>
      <c r="DX495" s="74"/>
      <c r="DY495" s="74"/>
      <c r="DZ495" s="74"/>
      <c r="EA495" s="74"/>
      <c r="EB495" s="74"/>
      <c r="EC495" s="3"/>
    </row>
    <row r="496" spans="1:133" s="1" customFormat="1">
      <c r="A496" s="468"/>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129"/>
      <c r="BC496" s="129"/>
      <c r="BD496" s="129"/>
      <c r="BE496" s="129"/>
      <c r="BF496" s="129"/>
      <c r="BG496" s="291"/>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74"/>
      <c r="DO496" s="74"/>
      <c r="DP496" s="74"/>
      <c r="DQ496" s="74"/>
      <c r="DR496" s="74"/>
      <c r="DS496" s="74"/>
      <c r="DT496" s="74"/>
      <c r="DU496" s="74"/>
      <c r="DV496" s="74"/>
      <c r="DW496" s="74"/>
      <c r="DX496" s="74"/>
      <c r="DY496" s="74"/>
      <c r="DZ496" s="74"/>
      <c r="EA496" s="74"/>
      <c r="EB496" s="74"/>
      <c r="EC496" s="3"/>
    </row>
    <row r="497" spans="1:133" s="1" customFormat="1">
      <c r="A497" s="468"/>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129"/>
      <c r="BC497" s="129"/>
      <c r="BD497" s="129"/>
      <c r="BE497" s="129"/>
      <c r="BF497" s="129"/>
      <c r="BG497" s="291"/>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74"/>
      <c r="DO497" s="74"/>
      <c r="DP497" s="74"/>
      <c r="DQ497" s="74"/>
      <c r="DR497" s="74"/>
      <c r="DS497" s="74"/>
      <c r="DT497" s="74"/>
      <c r="DU497" s="74"/>
      <c r="DV497" s="74"/>
      <c r="DW497" s="74"/>
      <c r="DX497" s="74"/>
      <c r="DY497" s="74"/>
      <c r="DZ497" s="74"/>
      <c r="EA497" s="74"/>
      <c r="EB497" s="74"/>
      <c r="EC497" s="3"/>
    </row>
    <row r="498" spans="1:133" s="1" customFormat="1">
      <c r="A498" s="468"/>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129"/>
      <c r="BC498" s="129"/>
      <c r="BD498" s="129"/>
      <c r="BE498" s="129"/>
      <c r="BF498" s="129"/>
      <c r="BG498" s="291"/>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74"/>
      <c r="DO498" s="74"/>
      <c r="DP498" s="74"/>
      <c r="DQ498" s="74"/>
      <c r="DR498" s="74"/>
      <c r="DS498" s="74"/>
      <c r="DT498" s="74"/>
      <c r="DU498" s="74"/>
      <c r="DV498" s="74"/>
      <c r="DW498" s="74"/>
      <c r="DX498" s="74"/>
      <c r="DY498" s="74"/>
      <c r="DZ498" s="74"/>
      <c r="EA498" s="74"/>
      <c r="EB498" s="74"/>
      <c r="EC498" s="3"/>
    </row>
    <row r="499" spans="1:133" s="1" customFormat="1">
      <c r="A499" s="468"/>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129"/>
      <c r="BC499" s="129"/>
      <c r="BD499" s="129"/>
      <c r="BE499" s="129"/>
      <c r="BF499" s="129"/>
      <c r="BG499" s="291"/>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74"/>
      <c r="DO499" s="74"/>
      <c r="DP499" s="74"/>
      <c r="DQ499" s="74"/>
      <c r="DR499" s="74"/>
      <c r="DS499" s="74"/>
      <c r="DT499" s="74"/>
      <c r="DU499" s="74"/>
      <c r="DV499" s="74"/>
      <c r="DW499" s="74"/>
      <c r="DX499" s="74"/>
      <c r="DY499" s="74"/>
      <c r="DZ499" s="74"/>
      <c r="EA499" s="74"/>
      <c r="EB499" s="74"/>
      <c r="EC499" s="3"/>
    </row>
    <row r="500" spans="1:133" s="1" customFormat="1">
      <c r="A500" s="468"/>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129"/>
      <c r="BC500" s="129"/>
      <c r="BD500" s="129"/>
      <c r="BE500" s="129"/>
      <c r="BF500" s="129"/>
      <c r="BG500" s="291"/>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74"/>
      <c r="DO500" s="74"/>
      <c r="DP500" s="74"/>
      <c r="DQ500" s="74"/>
      <c r="DR500" s="74"/>
      <c r="DS500" s="74"/>
      <c r="DT500" s="74"/>
      <c r="DU500" s="74"/>
      <c r="DV500" s="74"/>
      <c r="DW500" s="74"/>
      <c r="DX500" s="74"/>
      <c r="DY500" s="74"/>
      <c r="DZ500" s="74"/>
      <c r="EA500" s="74"/>
      <c r="EB500" s="74"/>
      <c r="EC500" s="3"/>
    </row>
    <row r="501" spans="1:133" s="1" customFormat="1">
      <c r="A501" s="468"/>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129"/>
      <c r="BC501" s="129"/>
      <c r="BD501" s="129"/>
      <c r="BE501" s="129"/>
      <c r="BF501" s="129"/>
      <c r="BG501" s="291"/>
      <c r="BH501" s="49"/>
      <c r="BI501" s="49"/>
      <c r="BJ501" s="49"/>
      <c r="BK501" s="49"/>
      <c r="BL501" s="49"/>
      <c r="BM501" s="49"/>
      <c r="BN501" s="49"/>
      <c r="BO501" s="49"/>
      <c r="BP501" s="49"/>
      <c r="BQ501" s="49"/>
      <c r="BR501" s="49"/>
      <c r="BS501" s="49"/>
      <c r="BT501" s="49"/>
      <c r="BU501" s="49"/>
      <c r="BV501" s="49"/>
      <c r="BW501" s="49"/>
      <c r="BX501" s="49"/>
      <c r="BY501" s="49"/>
      <c r="BZ501" s="49"/>
      <c r="CA501" s="49"/>
      <c r="CB501" s="49"/>
      <c r="CC501" s="49"/>
      <c r="CD501" s="49"/>
      <c r="CE501" s="49"/>
      <c r="CF501" s="49"/>
      <c r="CG501" s="49"/>
      <c r="CH501" s="49"/>
      <c r="CI501" s="49"/>
      <c r="CJ501" s="49"/>
      <c r="CK501" s="49"/>
      <c r="CL501" s="49"/>
      <c r="CM501" s="49"/>
      <c r="CN501" s="49"/>
      <c r="CO501" s="49"/>
      <c r="CP501" s="49"/>
      <c r="CQ501" s="49"/>
      <c r="CR501" s="49"/>
      <c r="CS501" s="49"/>
      <c r="CT501" s="49"/>
      <c r="CU501" s="49"/>
      <c r="CV501" s="49"/>
      <c r="CW501" s="49"/>
      <c r="CX501" s="49"/>
      <c r="CY501" s="49"/>
      <c r="CZ501" s="49"/>
      <c r="DA501" s="49"/>
      <c r="DB501" s="49"/>
      <c r="DC501" s="49"/>
      <c r="DD501" s="49"/>
      <c r="DE501" s="49"/>
      <c r="DF501" s="49"/>
      <c r="DG501" s="49"/>
      <c r="DH501" s="49"/>
      <c r="DI501" s="49"/>
      <c r="DJ501" s="49"/>
      <c r="DK501" s="49"/>
      <c r="DL501" s="49"/>
      <c r="DM501" s="49"/>
      <c r="DN501" s="74"/>
      <c r="DO501" s="74"/>
      <c r="DP501" s="74"/>
      <c r="DQ501" s="74"/>
      <c r="DR501" s="74"/>
      <c r="DS501" s="74"/>
      <c r="DT501" s="74"/>
      <c r="DU501" s="74"/>
      <c r="DV501" s="74"/>
      <c r="DW501" s="74"/>
      <c r="DX501" s="74"/>
      <c r="DY501" s="74"/>
      <c r="DZ501" s="74"/>
      <c r="EA501" s="74"/>
      <c r="EB501" s="74"/>
      <c r="EC501" s="3"/>
    </row>
    <row r="502" spans="1:133" s="1" customFormat="1">
      <c r="A502" s="468"/>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129"/>
      <c r="BC502" s="129"/>
      <c r="BD502" s="129"/>
      <c r="BE502" s="129"/>
      <c r="BF502" s="129"/>
      <c r="BG502" s="291"/>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c r="DL502" s="49"/>
      <c r="DM502" s="49"/>
      <c r="DN502" s="74"/>
      <c r="DO502" s="74"/>
      <c r="DP502" s="74"/>
      <c r="DQ502" s="74"/>
      <c r="DR502" s="74"/>
      <c r="DS502" s="74"/>
      <c r="DT502" s="74"/>
      <c r="DU502" s="74"/>
      <c r="DV502" s="74"/>
      <c r="DW502" s="74"/>
      <c r="DX502" s="74"/>
      <c r="DY502" s="74"/>
      <c r="DZ502" s="74"/>
      <c r="EA502" s="74"/>
      <c r="EB502" s="74"/>
      <c r="EC502" s="3"/>
    </row>
    <row r="503" spans="1:133" s="1" customFormat="1">
      <c r="A503" s="468"/>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129"/>
      <c r="BC503" s="129"/>
      <c r="BD503" s="129"/>
      <c r="BE503" s="129"/>
      <c r="BF503" s="129"/>
      <c r="BG503" s="291"/>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74"/>
      <c r="DO503" s="74"/>
      <c r="DP503" s="74"/>
      <c r="DQ503" s="74"/>
      <c r="DR503" s="74"/>
      <c r="DS503" s="74"/>
      <c r="DT503" s="74"/>
      <c r="DU503" s="74"/>
      <c r="DV503" s="74"/>
      <c r="DW503" s="74"/>
      <c r="DX503" s="74"/>
      <c r="DY503" s="74"/>
      <c r="DZ503" s="74"/>
      <c r="EA503" s="74"/>
      <c r="EB503" s="74"/>
      <c r="EC503" s="3"/>
    </row>
    <row r="504" spans="1:133" s="1" customFormat="1">
      <c r="A504" s="468"/>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129"/>
      <c r="BC504" s="129"/>
      <c r="BD504" s="129"/>
      <c r="BE504" s="129"/>
      <c r="BF504" s="129"/>
      <c r="BG504" s="291"/>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74"/>
      <c r="DO504" s="74"/>
      <c r="DP504" s="74"/>
      <c r="DQ504" s="74"/>
      <c r="DR504" s="74"/>
      <c r="DS504" s="74"/>
      <c r="DT504" s="74"/>
      <c r="DU504" s="74"/>
      <c r="DV504" s="74"/>
      <c r="DW504" s="74"/>
      <c r="DX504" s="74"/>
      <c r="DY504" s="74"/>
      <c r="DZ504" s="74"/>
      <c r="EA504" s="74"/>
      <c r="EB504" s="74"/>
      <c r="EC504" s="3"/>
    </row>
    <row r="505" spans="1:133" s="1" customFormat="1">
      <c r="A505" s="468"/>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129"/>
      <c r="BC505" s="129"/>
      <c r="BD505" s="129"/>
      <c r="BE505" s="129"/>
      <c r="BF505" s="129"/>
      <c r="BG505" s="291"/>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74"/>
      <c r="DO505" s="74"/>
      <c r="DP505" s="74"/>
      <c r="DQ505" s="74"/>
      <c r="DR505" s="74"/>
      <c r="DS505" s="74"/>
      <c r="DT505" s="74"/>
      <c r="DU505" s="74"/>
      <c r="DV505" s="74"/>
      <c r="DW505" s="74"/>
      <c r="DX505" s="74"/>
      <c r="DY505" s="74"/>
      <c r="DZ505" s="74"/>
      <c r="EA505" s="74"/>
      <c r="EB505" s="74"/>
      <c r="EC505" s="3"/>
    </row>
    <row r="506" spans="1:133" s="1" customFormat="1">
      <c r="A506" s="468"/>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129"/>
      <c r="BC506" s="129"/>
      <c r="BD506" s="129"/>
      <c r="BE506" s="129"/>
      <c r="BF506" s="129"/>
      <c r="BG506" s="291"/>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74"/>
      <c r="DO506" s="74"/>
      <c r="DP506" s="74"/>
      <c r="DQ506" s="74"/>
      <c r="DR506" s="74"/>
      <c r="DS506" s="74"/>
      <c r="DT506" s="74"/>
      <c r="DU506" s="74"/>
      <c r="DV506" s="74"/>
      <c r="DW506" s="74"/>
      <c r="DX506" s="74"/>
      <c r="DY506" s="74"/>
      <c r="DZ506" s="74"/>
      <c r="EA506" s="74"/>
      <c r="EB506" s="74"/>
      <c r="EC506" s="3"/>
    </row>
    <row r="507" spans="1:133" s="1" customFormat="1">
      <c r="A507" s="468"/>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129"/>
      <c r="BC507" s="129"/>
      <c r="BD507" s="129"/>
      <c r="BE507" s="129"/>
      <c r="BF507" s="129"/>
      <c r="BG507" s="291"/>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74"/>
      <c r="DO507" s="74"/>
      <c r="DP507" s="74"/>
      <c r="DQ507" s="74"/>
      <c r="DR507" s="74"/>
      <c r="DS507" s="74"/>
      <c r="DT507" s="74"/>
      <c r="DU507" s="74"/>
      <c r="DV507" s="74"/>
      <c r="DW507" s="74"/>
      <c r="DX507" s="74"/>
      <c r="DY507" s="74"/>
      <c r="DZ507" s="74"/>
      <c r="EA507" s="74"/>
      <c r="EB507" s="74"/>
      <c r="EC507" s="3"/>
    </row>
    <row r="508" spans="1:133" s="1" customFormat="1">
      <c r="A508" s="468"/>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129"/>
      <c r="BC508" s="129"/>
      <c r="BD508" s="129"/>
      <c r="BE508" s="129"/>
      <c r="BF508" s="129"/>
      <c r="BG508" s="291"/>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74"/>
      <c r="DO508" s="74"/>
      <c r="DP508" s="74"/>
      <c r="DQ508" s="74"/>
      <c r="DR508" s="74"/>
      <c r="DS508" s="74"/>
      <c r="DT508" s="74"/>
      <c r="DU508" s="74"/>
      <c r="DV508" s="74"/>
      <c r="DW508" s="74"/>
      <c r="DX508" s="74"/>
      <c r="DY508" s="74"/>
      <c r="DZ508" s="74"/>
      <c r="EA508" s="74"/>
      <c r="EB508" s="74"/>
      <c r="EC508" s="3"/>
    </row>
    <row r="509" spans="1:133" s="1" customFormat="1">
      <c r="A509" s="468"/>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129"/>
      <c r="BC509" s="129"/>
      <c r="BD509" s="129"/>
      <c r="BE509" s="129"/>
      <c r="BF509" s="129"/>
      <c r="BG509" s="291"/>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74"/>
      <c r="DO509" s="74"/>
      <c r="DP509" s="74"/>
      <c r="DQ509" s="74"/>
      <c r="DR509" s="74"/>
      <c r="DS509" s="74"/>
      <c r="DT509" s="74"/>
      <c r="DU509" s="74"/>
      <c r="DV509" s="74"/>
      <c r="DW509" s="74"/>
      <c r="DX509" s="74"/>
      <c r="DY509" s="74"/>
      <c r="DZ509" s="74"/>
      <c r="EA509" s="74"/>
      <c r="EB509" s="74"/>
      <c r="EC509" s="3"/>
    </row>
    <row r="510" spans="1:133" s="1" customFormat="1">
      <c r="A510" s="468"/>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129"/>
      <c r="BC510" s="129"/>
      <c r="BD510" s="129"/>
      <c r="BE510" s="129"/>
      <c r="BF510" s="129"/>
      <c r="BG510" s="291"/>
      <c r="BH510" s="49"/>
      <c r="BI510" s="49"/>
      <c r="BJ510" s="49"/>
      <c r="BK510" s="49"/>
      <c r="BL510" s="49"/>
      <c r="BM510" s="49"/>
      <c r="BN510" s="49"/>
      <c r="BO510" s="49"/>
      <c r="BP510" s="49"/>
      <c r="BQ510" s="49"/>
      <c r="BR510" s="49"/>
      <c r="BS510" s="49"/>
      <c r="BT510" s="49"/>
      <c r="BU510" s="49"/>
      <c r="BV510" s="49"/>
      <c r="BW510" s="49"/>
      <c r="BX510" s="49"/>
      <c r="BY510" s="49"/>
      <c r="BZ510" s="49"/>
      <c r="CA510" s="49"/>
      <c r="CB510" s="49"/>
      <c r="CC510" s="49"/>
      <c r="CD510" s="49"/>
      <c r="CE510" s="49"/>
      <c r="CF510" s="49"/>
      <c r="CG510" s="49"/>
      <c r="CH510" s="49"/>
      <c r="CI510" s="49"/>
      <c r="CJ510" s="49"/>
      <c r="CK510" s="49"/>
      <c r="CL510" s="49"/>
      <c r="CM510" s="49"/>
      <c r="CN510" s="49"/>
      <c r="CO510" s="49"/>
      <c r="CP510" s="49"/>
      <c r="CQ510" s="49"/>
      <c r="CR510" s="49"/>
      <c r="CS510" s="49"/>
      <c r="CT510" s="49"/>
      <c r="CU510" s="49"/>
      <c r="CV510" s="49"/>
      <c r="CW510" s="49"/>
      <c r="CX510" s="49"/>
      <c r="CY510" s="49"/>
      <c r="CZ510" s="49"/>
      <c r="DA510" s="49"/>
      <c r="DB510" s="49"/>
      <c r="DC510" s="49"/>
      <c r="DD510" s="49"/>
      <c r="DE510" s="49"/>
      <c r="DF510" s="49"/>
      <c r="DG510" s="49"/>
      <c r="DH510" s="49"/>
      <c r="DI510" s="49"/>
      <c r="DJ510" s="49"/>
      <c r="DK510" s="49"/>
      <c r="DL510" s="49"/>
      <c r="DM510" s="49"/>
      <c r="DN510" s="74"/>
      <c r="DO510" s="74"/>
      <c r="DP510" s="74"/>
      <c r="DQ510" s="74"/>
      <c r="DR510" s="74"/>
      <c r="DS510" s="74"/>
      <c r="DT510" s="74"/>
      <c r="DU510" s="74"/>
      <c r="DV510" s="74"/>
      <c r="DW510" s="74"/>
      <c r="DX510" s="74"/>
      <c r="DY510" s="74"/>
      <c r="DZ510" s="74"/>
      <c r="EA510" s="74"/>
      <c r="EB510" s="74"/>
      <c r="EC510" s="3"/>
    </row>
    <row r="511" spans="1:133" s="1" customFormat="1">
      <c r="A511" s="468"/>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129"/>
      <c r="BC511" s="129"/>
      <c r="BD511" s="129"/>
      <c r="BE511" s="129"/>
      <c r="BF511" s="129"/>
      <c r="BG511" s="291"/>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c r="DL511" s="49"/>
      <c r="DM511" s="49"/>
      <c r="DN511" s="74"/>
      <c r="DO511" s="74"/>
      <c r="DP511" s="74"/>
      <c r="DQ511" s="74"/>
      <c r="DR511" s="74"/>
      <c r="DS511" s="74"/>
      <c r="DT511" s="74"/>
      <c r="DU511" s="74"/>
      <c r="DV511" s="74"/>
      <c r="DW511" s="74"/>
      <c r="DX511" s="74"/>
      <c r="DY511" s="74"/>
      <c r="DZ511" s="74"/>
      <c r="EA511" s="74"/>
      <c r="EB511" s="74"/>
      <c r="EC511" s="3"/>
    </row>
    <row r="512" spans="1:133" s="1" customFormat="1">
      <c r="A512" s="468"/>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129"/>
      <c r="BC512" s="129"/>
      <c r="BD512" s="129"/>
      <c r="BE512" s="129"/>
      <c r="BF512" s="129"/>
      <c r="BG512" s="291"/>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74"/>
      <c r="DO512" s="74"/>
      <c r="DP512" s="74"/>
      <c r="DQ512" s="74"/>
      <c r="DR512" s="74"/>
      <c r="DS512" s="74"/>
      <c r="DT512" s="74"/>
      <c r="DU512" s="74"/>
      <c r="DV512" s="74"/>
      <c r="DW512" s="74"/>
      <c r="DX512" s="74"/>
      <c r="DY512" s="74"/>
      <c r="DZ512" s="74"/>
      <c r="EA512" s="74"/>
      <c r="EB512" s="74"/>
      <c r="EC512" s="3"/>
    </row>
    <row r="513" spans="1:133" s="1" customFormat="1">
      <c r="A513" s="468"/>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129"/>
      <c r="BC513" s="129"/>
      <c r="BD513" s="129"/>
      <c r="BE513" s="129"/>
      <c r="BF513" s="129"/>
      <c r="BG513" s="291"/>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74"/>
      <c r="DO513" s="74"/>
      <c r="DP513" s="74"/>
      <c r="DQ513" s="74"/>
      <c r="DR513" s="74"/>
      <c r="DS513" s="74"/>
      <c r="DT513" s="74"/>
      <c r="DU513" s="74"/>
      <c r="DV513" s="74"/>
      <c r="DW513" s="74"/>
      <c r="DX513" s="74"/>
      <c r="DY513" s="74"/>
      <c r="DZ513" s="74"/>
      <c r="EA513" s="74"/>
      <c r="EB513" s="74"/>
      <c r="EC513" s="3"/>
    </row>
    <row r="514" spans="1:133" s="1" customFormat="1">
      <c r="A514" s="468"/>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129"/>
      <c r="BC514" s="129"/>
      <c r="BD514" s="129"/>
      <c r="BE514" s="129"/>
      <c r="BF514" s="129"/>
      <c r="BG514" s="291"/>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74"/>
      <c r="DO514" s="74"/>
      <c r="DP514" s="74"/>
      <c r="DQ514" s="74"/>
      <c r="DR514" s="74"/>
      <c r="DS514" s="74"/>
      <c r="DT514" s="74"/>
      <c r="DU514" s="74"/>
      <c r="DV514" s="74"/>
      <c r="DW514" s="74"/>
      <c r="DX514" s="74"/>
      <c r="DY514" s="74"/>
      <c r="DZ514" s="74"/>
      <c r="EA514" s="74"/>
      <c r="EB514" s="74"/>
      <c r="EC514" s="3"/>
    </row>
    <row r="515" spans="1:133" s="1" customFormat="1">
      <c r="A515" s="468"/>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129"/>
      <c r="BC515" s="129"/>
      <c r="BD515" s="129"/>
      <c r="BE515" s="129"/>
      <c r="BF515" s="129"/>
      <c r="BG515" s="291"/>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74"/>
      <c r="DO515" s="74"/>
      <c r="DP515" s="74"/>
      <c r="DQ515" s="74"/>
      <c r="DR515" s="74"/>
      <c r="DS515" s="74"/>
      <c r="DT515" s="74"/>
      <c r="DU515" s="74"/>
      <c r="DV515" s="74"/>
      <c r="DW515" s="74"/>
      <c r="DX515" s="74"/>
      <c r="DY515" s="74"/>
      <c r="DZ515" s="74"/>
      <c r="EA515" s="74"/>
      <c r="EB515" s="74"/>
      <c r="EC515" s="3"/>
    </row>
    <row r="516" spans="1:133" s="1" customFormat="1">
      <c r="A516" s="468"/>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129"/>
      <c r="BC516" s="129"/>
      <c r="BD516" s="129"/>
      <c r="BE516" s="129"/>
      <c r="BF516" s="129"/>
      <c r="BG516" s="291"/>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74"/>
      <c r="DO516" s="74"/>
      <c r="DP516" s="74"/>
      <c r="DQ516" s="74"/>
      <c r="DR516" s="74"/>
      <c r="DS516" s="74"/>
      <c r="DT516" s="74"/>
      <c r="DU516" s="74"/>
      <c r="DV516" s="74"/>
      <c r="DW516" s="74"/>
      <c r="DX516" s="74"/>
      <c r="DY516" s="74"/>
      <c r="DZ516" s="74"/>
      <c r="EA516" s="74"/>
      <c r="EB516" s="74"/>
      <c r="EC516" s="3"/>
    </row>
    <row r="517" spans="1:133" s="1" customFormat="1">
      <c r="A517" s="468"/>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129"/>
      <c r="BC517" s="129"/>
      <c r="BD517" s="129"/>
      <c r="BE517" s="129"/>
      <c r="BF517" s="129"/>
      <c r="BG517" s="291"/>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74"/>
      <c r="DO517" s="74"/>
      <c r="DP517" s="74"/>
      <c r="DQ517" s="74"/>
      <c r="DR517" s="74"/>
      <c r="DS517" s="74"/>
      <c r="DT517" s="74"/>
      <c r="DU517" s="74"/>
      <c r="DV517" s="74"/>
      <c r="DW517" s="74"/>
      <c r="DX517" s="74"/>
      <c r="DY517" s="74"/>
      <c r="DZ517" s="74"/>
      <c r="EA517" s="74"/>
      <c r="EB517" s="74"/>
      <c r="EC517" s="3"/>
    </row>
    <row r="518" spans="1:133" s="1" customFormat="1">
      <c r="A518" s="136"/>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7"/>
      <c r="BE518" s="137"/>
      <c r="BF518" s="137"/>
      <c r="BG518" s="473"/>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74"/>
      <c r="DO518" s="74"/>
      <c r="DP518" s="74"/>
      <c r="DQ518" s="74"/>
      <c r="DR518" s="74"/>
      <c r="DS518" s="74"/>
      <c r="DT518" s="74"/>
      <c r="DU518" s="74"/>
      <c r="DV518" s="74"/>
      <c r="DW518" s="74"/>
      <c r="DX518" s="74"/>
      <c r="DY518" s="74"/>
      <c r="DZ518" s="74"/>
      <c r="EA518" s="74"/>
      <c r="EB518" s="74"/>
      <c r="EC518" s="3"/>
    </row>
  </sheetData>
  <sheetProtection selectLockedCells="1"/>
  <mergeCells count="169">
    <mergeCell ref="B23:C23"/>
    <mergeCell ref="F23:J23"/>
    <mergeCell ref="L23:R23"/>
    <mergeCell ref="T23:BE23"/>
    <mergeCell ref="B24:C24"/>
    <mergeCell ref="F24:J24"/>
    <mergeCell ref="L24:R24"/>
    <mergeCell ref="T24:BE24"/>
    <mergeCell ref="T25:BE25"/>
    <mergeCell ref="B20:C20"/>
    <mergeCell ref="F20:J20"/>
    <mergeCell ref="L20:R20"/>
    <mergeCell ref="T20:BE20"/>
    <mergeCell ref="B21:C21"/>
    <mergeCell ref="F21:J21"/>
    <mergeCell ref="L21:R21"/>
    <mergeCell ref="T21:BE21"/>
    <mergeCell ref="B22:C22"/>
    <mergeCell ref="F22:J22"/>
    <mergeCell ref="L22:R22"/>
    <mergeCell ref="T22:BE22"/>
    <mergeCell ref="B32:C32"/>
    <mergeCell ref="F32:J32"/>
    <mergeCell ref="L32:R32"/>
    <mergeCell ref="T32:BE32"/>
    <mergeCell ref="B33:C33"/>
    <mergeCell ref="F33:J33"/>
    <mergeCell ref="L33:R33"/>
    <mergeCell ref="B59:C59"/>
    <mergeCell ref="F59:J59"/>
    <mergeCell ref="F48:J48"/>
    <mergeCell ref="L48:R48"/>
    <mergeCell ref="T48:BE48"/>
    <mergeCell ref="B49:C49"/>
    <mergeCell ref="L53:R53"/>
    <mergeCell ref="T54:BE54"/>
    <mergeCell ref="T55:BE55"/>
    <mergeCell ref="B54:C54"/>
    <mergeCell ref="L51:R51"/>
    <mergeCell ref="B50:C50"/>
    <mergeCell ref="L49:R49"/>
    <mergeCell ref="T56:BE56"/>
    <mergeCell ref="B58:C58"/>
    <mergeCell ref="T51:BE51"/>
    <mergeCell ref="T52:BE52"/>
    <mergeCell ref="J157:L157"/>
    <mergeCell ref="L61:R61"/>
    <mergeCell ref="L57:R57"/>
    <mergeCell ref="L58:R58"/>
    <mergeCell ref="L59:R59"/>
    <mergeCell ref="L60:R60"/>
    <mergeCell ref="F61:J61"/>
    <mergeCell ref="J105:N105"/>
    <mergeCell ref="F58:J58"/>
    <mergeCell ref="F57:J57"/>
    <mergeCell ref="B71:BB71"/>
    <mergeCell ref="B72:BB72"/>
    <mergeCell ref="B73:BF73"/>
    <mergeCell ref="B74:BF74"/>
    <mergeCell ref="B75:BF75"/>
    <mergeCell ref="T60:BE60"/>
    <mergeCell ref="B61:C61"/>
    <mergeCell ref="F60:J60"/>
    <mergeCell ref="T61:BE61"/>
    <mergeCell ref="T59:BE59"/>
    <mergeCell ref="B60:C60"/>
    <mergeCell ref="T57:BE57"/>
    <mergeCell ref="T58:BE58"/>
    <mergeCell ref="B57:C57"/>
    <mergeCell ref="B9:C9"/>
    <mergeCell ref="D9:AQ9"/>
    <mergeCell ref="B53:C53"/>
    <mergeCell ref="F10:V10"/>
    <mergeCell ref="F11:V11"/>
    <mergeCell ref="F12:V12"/>
    <mergeCell ref="F13:V13"/>
    <mergeCell ref="T50:BE50"/>
    <mergeCell ref="F50:J50"/>
    <mergeCell ref="L50:R50"/>
    <mergeCell ref="AN11:BC11"/>
    <mergeCell ref="BB17:BD17"/>
    <mergeCell ref="B52:C52"/>
    <mergeCell ref="F14:V14"/>
    <mergeCell ref="F52:J52"/>
    <mergeCell ref="L52:R52"/>
    <mergeCell ref="T53:BE53"/>
    <mergeCell ref="F53:J53"/>
    <mergeCell ref="T49:BE49"/>
    <mergeCell ref="B48:C48"/>
    <mergeCell ref="F44:J44"/>
    <mergeCell ref="L44:R44"/>
    <mergeCell ref="F49:J49"/>
    <mergeCell ref="F51:J51"/>
    <mergeCell ref="F55:J55"/>
    <mergeCell ref="F56:J56"/>
    <mergeCell ref="B55:C55"/>
    <mergeCell ref="F54:J54"/>
    <mergeCell ref="B51:C51"/>
    <mergeCell ref="B56:C56"/>
    <mergeCell ref="L54:R54"/>
    <mergeCell ref="L55:R55"/>
    <mergeCell ref="L56:R56"/>
    <mergeCell ref="T40:BE40"/>
    <mergeCell ref="T41:BE41"/>
    <mergeCell ref="B47:C47"/>
    <mergeCell ref="F47:J47"/>
    <mergeCell ref="L47:R47"/>
    <mergeCell ref="T47:BE47"/>
    <mergeCell ref="B43:C43"/>
    <mergeCell ref="F43:J43"/>
    <mergeCell ref="L43:R43"/>
    <mergeCell ref="T43:BE43"/>
    <mergeCell ref="B46:C46"/>
    <mergeCell ref="F46:J46"/>
    <mergeCell ref="L46:R46"/>
    <mergeCell ref="T46:BE46"/>
    <mergeCell ref="T42:BE42"/>
    <mergeCell ref="T45:BE45"/>
    <mergeCell ref="T44:BE44"/>
    <mergeCell ref="B41:C41"/>
    <mergeCell ref="F41:J41"/>
    <mergeCell ref="L41:R41"/>
    <mergeCell ref="B45:C45"/>
    <mergeCell ref="F45:J45"/>
    <mergeCell ref="L45:R45"/>
    <mergeCell ref="B44:C44"/>
    <mergeCell ref="B36:C36"/>
    <mergeCell ref="F36:J36"/>
    <mergeCell ref="L36:R36"/>
    <mergeCell ref="T36:BE36"/>
    <mergeCell ref="T37:BE37"/>
    <mergeCell ref="T38:BE38"/>
    <mergeCell ref="B39:C39"/>
    <mergeCell ref="F39:J39"/>
    <mergeCell ref="L39:R39"/>
    <mergeCell ref="T39:BE39"/>
    <mergeCell ref="T33:BE33"/>
    <mergeCell ref="T34:BE34"/>
    <mergeCell ref="T35:BE35"/>
    <mergeCell ref="B34:C34"/>
    <mergeCell ref="F34:J34"/>
    <mergeCell ref="L34:R34"/>
    <mergeCell ref="B35:C35"/>
    <mergeCell ref="F35:J35"/>
    <mergeCell ref="L35:R35"/>
    <mergeCell ref="B26:C26"/>
    <mergeCell ref="F26:J26"/>
    <mergeCell ref="L26:R26"/>
    <mergeCell ref="T26:BE26"/>
    <mergeCell ref="T27:BE27"/>
    <mergeCell ref="T28:BE28"/>
    <mergeCell ref="T29:BE29"/>
    <mergeCell ref="T30:BE30"/>
    <mergeCell ref="T31:BE31"/>
    <mergeCell ref="B27:C27"/>
    <mergeCell ref="F27:J27"/>
    <mergeCell ref="L27:R27"/>
    <mergeCell ref="B28:C28"/>
    <mergeCell ref="F28:J28"/>
    <mergeCell ref="L28:R28"/>
    <mergeCell ref="B29:C29"/>
    <mergeCell ref="F29:J29"/>
    <mergeCell ref="L29:R29"/>
    <mergeCell ref="B30:C30"/>
    <mergeCell ref="F30:J30"/>
    <mergeCell ref="L30:R30"/>
    <mergeCell ref="B31:C31"/>
    <mergeCell ref="F31:J31"/>
    <mergeCell ref="L31:R31"/>
  </mergeCells>
  <phoneticPr fontId="9" type="noConversion"/>
  <conditionalFormatting sqref="F45:J45 F47:J62">
    <cfRule type="expression" dxfId="714" priority="67" stopIfTrue="1">
      <formula>IF(B45=$BB$17,TRUE,FALSE)</formula>
    </cfRule>
  </conditionalFormatting>
  <conditionalFormatting sqref="L45:R45 L47:R62">
    <cfRule type="expression" dxfId="713" priority="68" stopIfTrue="1">
      <formula>IF(B45=$BB$17,TRUE,FALSE)</formula>
    </cfRule>
  </conditionalFormatting>
  <conditionalFormatting sqref="T45 T47:T62">
    <cfRule type="expression" dxfId="712" priority="69" stopIfTrue="1">
      <formula>IF(B45=$BB$17,TRUE,FALSE)</formula>
    </cfRule>
  </conditionalFormatting>
  <conditionalFormatting sqref="B45:C45 B47:C62">
    <cfRule type="expression" dxfId="711" priority="70" stopIfTrue="1">
      <formula>IF(B45=$BB$17,TRUE,FALSE)</formula>
    </cfRule>
  </conditionalFormatting>
  <conditionalFormatting sqref="F49:J49">
    <cfRule type="expression" dxfId="710" priority="66" stopIfTrue="1">
      <formula>IF(B49=$BB$17,TRUE,FALSE)</formula>
    </cfRule>
  </conditionalFormatting>
  <conditionalFormatting sqref="L49:R49">
    <cfRule type="expression" dxfId="709" priority="65" stopIfTrue="1">
      <formula>IF(B49=$BB$17,TRUE,FALSE)</formula>
    </cfRule>
  </conditionalFormatting>
  <conditionalFormatting sqref="T49">
    <cfRule type="expression" dxfId="708" priority="64" stopIfTrue="1">
      <formula>IF(B49=$BB$17,TRUE,FALSE)</formula>
    </cfRule>
  </conditionalFormatting>
  <conditionalFormatting sqref="F46:J46">
    <cfRule type="expression" dxfId="707" priority="55" stopIfTrue="1">
      <formula>IF(B46=$BB$17,TRUE,FALSE)</formula>
    </cfRule>
  </conditionalFormatting>
  <conditionalFormatting sqref="L46:R46">
    <cfRule type="expression" dxfId="706" priority="56" stopIfTrue="1">
      <formula>IF(B46=$BB$17,TRUE,FALSE)</formula>
    </cfRule>
  </conditionalFormatting>
  <conditionalFormatting sqref="T46">
    <cfRule type="expression" dxfId="705" priority="57" stopIfTrue="1">
      <formula>IF(B46=$BB$17,TRUE,FALSE)</formula>
    </cfRule>
  </conditionalFormatting>
  <conditionalFormatting sqref="B46:C46">
    <cfRule type="expression" dxfId="704" priority="58" stopIfTrue="1">
      <formula>IF(B46=$BB$17,TRUE,FALSE)</formula>
    </cfRule>
  </conditionalFormatting>
  <conditionalFormatting sqref="F44:J44">
    <cfRule type="expression" dxfId="703" priority="51" stopIfTrue="1">
      <formula>IF(B44=$BB$17,TRUE,FALSE)</formula>
    </cfRule>
  </conditionalFormatting>
  <conditionalFormatting sqref="L44:R44">
    <cfRule type="expression" dxfId="702" priority="52" stopIfTrue="1">
      <formula>IF(B44=$BB$17,TRUE,FALSE)</formula>
    </cfRule>
  </conditionalFormatting>
  <conditionalFormatting sqref="T44">
    <cfRule type="expression" dxfId="701" priority="53" stopIfTrue="1">
      <formula>IF(B44=$BB$17,TRUE,FALSE)</formula>
    </cfRule>
  </conditionalFormatting>
  <conditionalFormatting sqref="B44:C44">
    <cfRule type="expression" dxfId="700" priority="54" stopIfTrue="1">
      <formula>IF(B44=$BB$17,TRUE,FALSE)</formula>
    </cfRule>
  </conditionalFormatting>
  <conditionalFormatting sqref="F43:J43">
    <cfRule type="expression" dxfId="699" priority="47" stopIfTrue="1">
      <formula>IF(B43=$BB$17,TRUE,FALSE)</formula>
    </cfRule>
  </conditionalFormatting>
  <conditionalFormatting sqref="L43:R43">
    <cfRule type="expression" dxfId="698" priority="48" stopIfTrue="1">
      <formula>IF(B43=$BB$17,TRUE,FALSE)</formula>
    </cfRule>
  </conditionalFormatting>
  <conditionalFormatting sqref="T43">
    <cfRule type="expression" dxfId="697" priority="49" stopIfTrue="1">
      <formula>IF(B43=$BB$17,TRUE,FALSE)</formula>
    </cfRule>
  </conditionalFormatting>
  <conditionalFormatting sqref="B43:C43">
    <cfRule type="expression" dxfId="696" priority="50" stopIfTrue="1">
      <formula>IF(B43=$BB$17,TRUE,FALSE)</formula>
    </cfRule>
  </conditionalFormatting>
  <conditionalFormatting sqref="F41:J42">
    <cfRule type="expression" dxfId="695" priority="43" stopIfTrue="1">
      <formula>IF(B41=$BB$17,TRUE,FALSE)</formula>
    </cfRule>
  </conditionalFormatting>
  <conditionalFormatting sqref="L41:R42">
    <cfRule type="expression" dxfId="694" priority="44" stopIfTrue="1">
      <formula>IF(B41=$BB$17,TRUE,FALSE)</formula>
    </cfRule>
  </conditionalFormatting>
  <conditionalFormatting sqref="B41:C42">
    <cfRule type="expression" dxfId="693" priority="46" stopIfTrue="1">
      <formula>IF(B41=$BB$17,TRUE,FALSE)</formula>
    </cfRule>
  </conditionalFormatting>
  <conditionalFormatting sqref="T41">
    <cfRule type="expression" dxfId="692" priority="42" stopIfTrue="1">
      <formula>IF(B41=$BB$17,TRUE,FALSE)</formula>
    </cfRule>
  </conditionalFormatting>
  <conditionalFormatting sqref="T42">
    <cfRule type="expression" dxfId="691" priority="41" stopIfTrue="1">
      <formula>IF(B42=$BB$17,TRUE,FALSE)</formula>
    </cfRule>
  </conditionalFormatting>
  <conditionalFormatting sqref="F40:J40">
    <cfRule type="expression" dxfId="690" priority="38" stopIfTrue="1">
      <formula>IF(B40=$BB$17,TRUE,FALSE)</formula>
    </cfRule>
  </conditionalFormatting>
  <conditionalFormatting sqref="L40:R40">
    <cfRule type="expression" dxfId="689" priority="39" stopIfTrue="1">
      <formula>IF(B40=$BB$17,TRUE,FALSE)</formula>
    </cfRule>
  </conditionalFormatting>
  <conditionalFormatting sqref="B40:C40">
    <cfRule type="expression" dxfId="688" priority="40" stopIfTrue="1">
      <formula>IF(B40=$BB$17,TRUE,FALSE)</formula>
    </cfRule>
  </conditionalFormatting>
  <conditionalFormatting sqref="T39">
    <cfRule type="expression" dxfId="687" priority="37" stopIfTrue="1">
      <formula>IF(B39=$BB$17,TRUE,FALSE)</formula>
    </cfRule>
  </conditionalFormatting>
  <conditionalFormatting sqref="F37:J38">
    <cfRule type="expression" dxfId="686" priority="33" stopIfTrue="1">
      <formula>IF(B37=$BB$17,TRUE,FALSE)</formula>
    </cfRule>
  </conditionalFormatting>
  <conditionalFormatting sqref="L37:R38">
    <cfRule type="expression" dxfId="685" priority="34" stopIfTrue="1">
      <formula>IF(B37=$BB$17,TRUE,FALSE)</formula>
    </cfRule>
  </conditionalFormatting>
  <conditionalFormatting sqref="B37:C38">
    <cfRule type="expression" dxfId="684" priority="35" stopIfTrue="1">
      <formula>IF(B37=$BB$17,TRUE,FALSE)</formula>
    </cfRule>
  </conditionalFormatting>
  <conditionalFormatting sqref="T40">
    <cfRule type="expression" dxfId="683" priority="28" stopIfTrue="1">
      <formula>IF(B40=$BB$17,TRUE,FALSE)</formula>
    </cfRule>
  </conditionalFormatting>
  <conditionalFormatting sqref="F39:J39">
    <cfRule type="expression" dxfId="682" priority="25" stopIfTrue="1">
      <formula>IF(B39=$BB$17,TRUE,FALSE)</formula>
    </cfRule>
  </conditionalFormatting>
  <conditionalFormatting sqref="L39:R39">
    <cfRule type="expression" dxfId="681" priority="26" stopIfTrue="1">
      <formula>IF(B39=$BB$17,TRUE,FALSE)</formula>
    </cfRule>
  </conditionalFormatting>
  <conditionalFormatting sqref="B39:C39">
    <cfRule type="expression" dxfId="680" priority="27" stopIfTrue="1">
      <formula>IF(B39=$BB$17,TRUE,FALSE)</formula>
    </cfRule>
  </conditionalFormatting>
  <conditionalFormatting sqref="F36:J36">
    <cfRule type="expression" dxfId="679" priority="16" stopIfTrue="1">
      <formula>IF(B36=$BB$17,TRUE,FALSE)</formula>
    </cfRule>
  </conditionalFormatting>
  <conditionalFormatting sqref="L36:R36">
    <cfRule type="expression" dxfId="678" priority="17" stopIfTrue="1">
      <formula>IF(B36=$BB$17,TRUE,FALSE)</formula>
    </cfRule>
  </conditionalFormatting>
  <conditionalFormatting sqref="B36:C36">
    <cfRule type="expression" dxfId="677" priority="18" stopIfTrue="1">
      <formula>IF(B36=$BB$17,TRUE,FALSE)</formula>
    </cfRule>
  </conditionalFormatting>
  <conditionalFormatting sqref="T36:T38">
    <cfRule type="expression" dxfId="676" priority="15" stopIfTrue="1">
      <formula>IF(B36=$BB$17,TRUE,FALSE)</formula>
    </cfRule>
  </conditionalFormatting>
  <conditionalFormatting sqref="F27:J35">
    <cfRule type="expression" dxfId="675" priority="6" stopIfTrue="1">
      <formula>IF(B27=$BB$17,TRUE,FALSE)</formula>
    </cfRule>
  </conditionalFormatting>
  <conditionalFormatting sqref="L27:R35">
    <cfRule type="expression" dxfId="674" priority="7" stopIfTrue="1">
      <formula>IF(B27=$BB$17,TRUE,FALSE)</formula>
    </cfRule>
  </conditionalFormatting>
  <conditionalFormatting sqref="B27:C35">
    <cfRule type="expression" dxfId="673" priority="5" stopIfTrue="1">
      <formula>IF(B27=$BB$17,TRUE,FALSE)</formula>
    </cfRule>
  </conditionalFormatting>
  <conditionalFormatting sqref="F21:J25">
    <cfRule type="expression" dxfId="672" priority="2" stopIfTrue="1">
      <formula>IF(B21=$BB$17,TRUE,FALSE)</formula>
    </cfRule>
  </conditionalFormatting>
  <conditionalFormatting sqref="L22:R25">
    <cfRule type="expression" dxfId="671" priority="3" stopIfTrue="1">
      <formula>IF(B22=$BB$17,TRUE,FALSE)</formula>
    </cfRule>
  </conditionalFormatting>
  <conditionalFormatting sqref="B21:C25">
    <cfRule type="expression" dxfId="670" priority="1" stopIfTrue="1">
      <formula>IF(B21=$BB$17,TRUE,FALSE)</formula>
    </cfRule>
  </conditionalFormatting>
  <hyperlinks>
    <hyperlink ref="J157" r:id="rId1" display="http://www.cbp.gov/xp/cgov/import/commercial_enforcement/ctpat/ctpat_faq.xml" xr:uid="{00000000-0004-0000-0000-000000000000}"/>
    <hyperlink ref="J105" r:id="rId2" display="My Portal" xr:uid="{00000000-0004-0000-0000-000001000000}"/>
    <hyperlink ref="J105:N105" r:id="rId3" display="My Portal" xr:uid="{00000000-0004-0000-0000-000002000000}"/>
    <hyperlink ref="J157:L157" r:id="rId4" display="C-TPAT" xr:uid="{01AADEAB-B34F-453A-A52B-AC51B36E990F}"/>
  </hyperlinks>
  <printOptions horizontalCentered="1"/>
  <pageMargins left="0" right="0" top="0.5" bottom="0.75" header="0" footer="0.2"/>
  <pageSetup fitToHeight="0" orientation="portrait" r:id="rId5"/>
  <headerFooter alignWithMargins="0">
    <oddFooter>&amp;L&amp;8&amp;A
&amp;F&amp;C&amp;8Page &amp;P of &amp;N&amp;R&amp;8Printed: &amp;D</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17499" r:id="rId8" name="Button 91">
              <controlPr defaultSize="0" print="0" autoFill="0" autoPict="0" macro="[0]!Print_Audit">
                <anchor moveWithCells="1" sizeWithCells="1">
                  <from>
                    <xdr:col>35</xdr:col>
                    <xdr:colOff>50800</xdr:colOff>
                    <xdr:row>2</xdr:row>
                    <xdr:rowOff>63500</xdr:rowOff>
                  </from>
                  <to>
                    <xdr:col>43</xdr:col>
                    <xdr:colOff>177800</xdr:colOff>
                    <xdr:row>3</xdr:row>
                    <xdr:rowOff>114300</xdr:rowOff>
                  </to>
                </anchor>
              </controlPr>
            </control>
          </mc:Choice>
        </mc:AlternateContent>
        <mc:AlternateContent xmlns:mc="http://schemas.openxmlformats.org/markup-compatibility/2006">
          <mc:Choice Requires="x14">
            <control shapeId="2" r:id="rId9" name="Button 95">
              <controlPr defaultSize="0" print="0" autoFill="0" autoPict="0" macro="[0]!Print_IATF">
                <anchor moveWithCells="1" sizeWithCells="1">
                  <from>
                    <xdr:col>46</xdr:col>
                    <xdr:colOff>12700</xdr:colOff>
                    <xdr:row>3</xdr:row>
                    <xdr:rowOff>152400</xdr:rowOff>
                  </from>
                  <to>
                    <xdr:col>55</xdr:col>
                    <xdr:colOff>101600</xdr:colOff>
                    <xdr:row>5</xdr:row>
                    <xdr:rowOff>76200</xdr:rowOff>
                  </to>
                </anchor>
              </controlPr>
            </control>
          </mc:Choice>
        </mc:AlternateContent>
        <mc:AlternateContent xmlns:mc="http://schemas.openxmlformats.org/markup-compatibility/2006">
          <mc:Choice Requires="x14">
            <control shapeId="17502" r:id="rId10" name="Button 94">
              <controlPr defaultSize="0" print="0" autoFill="0" autoPict="0" macro="[0]!Print_Notes">
                <anchor moveWithCells="1" sizeWithCells="1">
                  <from>
                    <xdr:col>46</xdr:col>
                    <xdr:colOff>25400</xdr:colOff>
                    <xdr:row>2</xdr:row>
                    <xdr:rowOff>63500</xdr:rowOff>
                  </from>
                  <to>
                    <xdr:col>55</xdr:col>
                    <xdr:colOff>101600</xdr:colOff>
                    <xdr:row>3</xdr:row>
                    <xdr:rowOff>114300</xdr:rowOff>
                  </to>
                </anchor>
              </controlPr>
            </control>
          </mc:Choice>
        </mc:AlternateContent>
        <mc:AlternateContent xmlns:mc="http://schemas.openxmlformats.org/markup-compatibility/2006">
          <mc:Choice Requires="x14">
            <control shapeId="17501" r:id="rId11" name="Button 93">
              <controlPr defaultSize="0" print="0" autoFill="0" autoPict="0" macro="[0]!Print_CA">
                <anchor moveWithCells="1" sizeWithCells="1">
                  <from>
                    <xdr:col>35</xdr:col>
                    <xdr:colOff>50800</xdr:colOff>
                    <xdr:row>4</xdr:row>
                    <xdr:rowOff>12700</xdr:rowOff>
                  </from>
                  <to>
                    <xdr:col>44</xdr:col>
                    <xdr:colOff>0</xdr:colOff>
                    <xdr:row>5</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002060"/>
    <pageSetUpPr fitToPage="1"/>
  </sheetPr>
  <dimension ref="A1:CP127"/>
  <sheetViews>
    <sheetView showRowColHeaders="0" topLeftCell="A86" zoomScale="130" zoomScaleNormal="130" workbookViewId="0">
      <selection activeCell="AG9" sqref="AG9:AR10"/>
    </sheetView>
  </sheetViews>
  <sheetFormatPr baseColWidth="10" defaultColWidth="9.19921875" defaultRowHeight="13"/>
  <cols>
    <col min="1" max="1" width="1" style="481"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1" width="9.3984375" style="339" customWidth="1"/>
    <col min="62" max="64" width="9.3984375" style="339" hidden="1" customWidth="1"/>
    <col min="65" max="67" width="9.3984375" style="462" hidden="1" customWidth="1"/>
    <col min="68" max="68" width="9.3984375" style="339" hidden="1" customWidth="1"/>
    <col min="69" max="70" width="9.3984375" style="475" hidden="1" customWidth="1"/>
    <col min="71" max="74" width="9.3984375" style="339" customWidth="1"/>
    <col min="75" max="16384" width="9.19921875" style="339"/>
  </cols>
  <sheetData>
    <row r="1" spans="1:94" s="19" customFormat="1" ht="4.5" customHeight="1">
      <c r="A1" s="377"/>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377"/>
      <c r="B2" s="404"/>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3"/>
      <c r="AT2" s="403"/>
      <c r="AU2" s="403"/>
      <c r="AV2" s="403"/>
      <c r="AW2" s="403"/>
      <c r="AX2" s="403"/>
      <c r="AY2" s="403"/>
      <c r="AZ2" s="403"/>
      <c r="BA2" s="403"/>
      <c r="BB2" s="402"/>
      <c r="BC2" s="402"/>
      <c r="BD2" s="401"/>
      <c r="BE2" s="44"/>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row>
    <row r="3" spans="1:94" s="19" customFormat="1" ht="12.75" customHeight="1">
      <c r="A3" s="382"/>
      <c r="B3" s="399"/>
      <c r="C3" s="383"/>
      <c r="D3" s="383"/>
      <c r="E3" s="383"/>
      <c r="F3" s="383"/>
      <c r="G3" s="383"/>
      <c r="H3" s="383"/>
      <c r="I3" s="383"/>
      <c r="J3" s="383"/>
      <c r="K3" s="383"/>
      <c r="L3" s="383"/>
      <c r="M3" s="383"/>
      <c r="N3" s="383"/>
      <c r="O3" s="383"/>
      <c r="P3" s="383"/>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400"/>
      <c r="AS3" s="400"/>
      <c r="AT3" s="400"/>
      <c r="AU3" s="400"/>
      <c r="AV3" s="400"/>
      <c r="AW3" s="92" t="s">
        <v>56</v>
      </c>
      <c r="AX3" s="400"/>
      <c r="AY3" s="995" t="str">
        <f>IF('Cover Page'!AY3="","",'Cover Page'!AY3)</f>
        <v/>
      </c>
      <c r="AZ3" s="996"/>
      <c r="BA3" s="996"/>
      <c r="BB3" s="996"/>
      <c r="BC3" s="997"/>
      <c r="BD3" s="398"/>
      <c r="BE3" s="44"/>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row>
    <row r="4" spans="1:94" s="19" customFormat="1" ht="4.5" customHeight="1">
      <c r="A4" s="382"/>
      <c r="B4" s="399"/>
      <c r="C4" s="383"/>
      <c r="D4" s="383"/>
      <c r="E4" s="383"/>
      <c r="F4" s="383"/>
      <c r="G4" s="383"/>
      <c r="H4" s="383"/>
      <c r="I4" s="383"/>
      <c r="J4" s="383"/>
      <c r="K4" s="383"/>
      <c r="L4" s="383"/>
      <c r="M4" s="383"/>
      <c r="N4" s="383"/>
      <c r="O4" s="383"/>
      <c r="P4" s="383"/>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366"/>
      <c r="AR4" s="366"/>
      <c r="AS4" s="378"/>
      <c r="AT4" s="378"/>
      <c r="AU4" s="378"/>
      <c r="AV4" s="378"/>
      <c r="AW4" s="378"/>
      <c r="AX4" s="378"/>
      <c r="AY4" s="94"/>
      <c r="AZ4" s="94"/>
      <c r="BA4" s="94"/>
      <c r="BB4" s="94"/>
      <c r="BC4" s="94"/>
      <c r="BD4" s="398"/>
      <c r="BE4" s="44"/>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row>
    <row r="5" spans="1:94" s="19" customFormat="1" ht="12.75" customHeight="1">
      <c r="A5" s="382"/>
      <c r="B5" s="399"/>
      <c r="C5" s="383"/>
      <c r="D5" s="383"/>
      <c r="E5" s="383"/>
      <c r="F5" s="383"/>
      <c r="G5" s="383"/>
      <c r="H5" s="383"/>
      <c r="I5" s="383"/>
      <c r="J5" s="383"/>
      <c r="K5" s="383"/>
      <c r="L5" s="383"/>
      <c r="M5" s="383"/>
      <c r="N5" s="383"/>
      <c r="O5" s="383"/>
      <c r="P5" s="383"/>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398"/>
      <c r="BE5" s="44"/>
      <c r="BF5" s="62"/>
      <c r="BG5" s="57"/>
      <c r="BH5" s="57"/>
      <c r="BI5" s="57"/>
      <c r="BJ5" s="1072" t="s">
        <v>87</v>
      </c>
      <c r="BK5" s="1073"/>
      <c r="BL5" s="1073"/>
      <c r="BM5" s="1073"/>
      <c r="BN5" s="1073"/>
      <c r="BO5" s="1073"/>
      <c r="BP5" s="225">
        <f>IF(BR23="",0,IF(MIN(BR17:BR22)&lt;0.75,1,0))</f>
        <v>0</v>
      </c>
      <c r="BQ5" s="61"/>
      <c r="BR5" s="61"/>
      <c r="BS5" s="57"/>
      <c r="BT5" s="57"/>
      <c r="BU5" s="57"/>
      <c r="BV5" s="57"/>
      <c r="BW5" s="57"/>
      <c r="BX5" s="57"/>
      <c r="BY5" s="57"/>
      <c r="BZ5" s="57"/>
      <c r="CA5" s="57"/>
      <c r="CB5" s="57"/>
      <c r="CC5" s="57"/>
      <c r="CD5" s="57"/>
      <c r="CE5" s="57"/>
      <c r="CF5" s="57"/>
      <c r="CG5" s="57"/>
      <c r="CH5" s="57"/>
      <c r="CI5" s="57"/>
      <c r="CJ5" s="57"/>
      <c r="CK5" s="57"/>
    </row>
    <row r="6" spans="1:94" s="19" customFormat="1" ht="4.5" customHeight="1">
      <c r="A6" s="382"/>
      <c r="B6" s="399"/>
      <c r="C6" s="383"/>
      <c r="D6" s="383"/>
      <c r="E6" s="383"/>
      <c r="F6" s="383"/>
      <c r="G6" s="383"/>
      <c r="H6" s="383"/>
      <c r="I6" s="383"/>
      <c r="J6" s="383"/>
      <c r="K6" s="383"/>
      <c r="L6" s="383"/>
      <c r="M6" s="383"/>
      <c r="N6" s="383"/>
      <c r="O6" s="383"/>
      <c r="P6" s="388"/>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235"/>
      <c r="AR6" s="235"/>
      <c r="AS6" s="235"/>
      <c r="AT6" s="235"/>
      <c r="AU6" s="235"/>
      <c r="AV6" s="235"/>
      <c r="AW6" s="235"/>
      <c r="AX6" s="235"/>
      <c r="AY6" s="53"/>
      <c r="AZ6" s="89" t="str">
        <f>IF(AND($BH$7="",$BH$9=""),"",IF($BH$9="",#REF!,#REF!))</f>
        <v/>
      </c>
      <c r="BA6" s="89"/>
      <c r="BB6" s="89"/>
      <c r="BC6" s="89"/>
      <c r="BD6" s="398"/>
      <c r="BE6" s="44"/>
      <c r="BF6" s="62"/>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row>
    <row r="7" spans="1:94" s="19" customFormat="1" ht="12.75" customHeight="1">
      <c r="A7" s="382"/>
      <c r="B7" s="399"/>
      <c r="C7" s="433"/>
      <c r="D7" s="433"/>
      <c r="E7" s="433"/>
      <c r="F7" s="433"/>
      <c r="G7" s="433"/>
      <c r="H7" s="433"/>
      <c r="I7" s="434" t="s">
        <v>38</v>
      </c>
      <c r="J7" s="932">
        <f>'Cover Page'!J7</f>
        <v>6.1</v>
      </c>
      <c r="K7" s="932"/>
      <c r="L7" s="383"/>
      <c r="M7" s="383"/>
      <c r="N7" s="383"/>
      <c r="O7" s="383"/>
      <c r="P7" s="388"/>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235"/>
      <c r="AS7" s="88"/>
      <c r="AT7" s="235"/>
      <c r="AU7" s="235"/>
      <c r="AV7" s="235"/>
      <c r="AW7" s="87" t="s">
        <v>367</v>
      </c>
      <c r="AX7" s="235"/>
      <c r="AY7" s="1006" t="str">
        <f>IF('Cover Page'!AY7="","",'Cover Page'!AY7)</f>
        <v/>
      </c>
      <c r="AZ7" s="1007"/>
      <c r="BA7" s="1007"/>
      <c r="BB7" s="1007"/>
      <c r="BC7" s="1008"/>
      <c r="BD7" s="398"/>
      <c r="BE7" s="44"/>
      <c r="BF7" s="62"/>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row>
    <row r="8" spans="1:94" s="19" customFormat="1" ht="4.5" customHeight="1">
      <c r="A8" s="374"/>
      <c r="B8" s="397"/>
      <c r="C8" s="395"/>
      <c r="D8" s="395"/>
      <c r="E8" s="395"/>
      <c r="F8" s="395"/>
      <c r="G8" s="395"/>
      <c r="H8" s="395"/>
      <c r="I8" s="395"/>
      <c r="J8" s="396"/>
      <c r="K8" s="395"/>
      <c r="L8" s="395"/>
      <c r="M8" s="395"/>
      <c r="N8" s="395"/>
      <c r="O8" s="395"/>
      <c r="P8" s="395"/>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5"/>
      <c r="AR8" s="395"/>
      <c r="AS8" s="394"/>
      <c r="AT8" s="395"/>
      <c r="AU8" s="395"/>
      <c r="AV8" s="395"/>
      <c r="AW8" s="394"/>
      <c r="AX8" s="395"/>
      <c r="AY8" s="394"/>
      <c r="AZ8" s="394"/>
      <c r="BA8" s="394"/>
      <c r="BB8" s="394"/>
      <c r="BC8" s="394"/>
      <c r="BD8" s="393"/>
      <c r="BE8" s="44"/>
      <c r="BF8" s="62"/>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row>
    <row r="9" spans="1:94" s="19" customFormat="1">
      <c r="A9" s="235"/>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44"/>
      <c r="BF9" s="62"/>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row>
    <row r="10" spans="1:94" s="19" customFormat="1" ht="4.5" customHeight="1">
      <c r="A10" s="235"/>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44"/>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row>
    <row r="11" spans="1:94" s="19" customFormat="1" ht="4.5" customHeight="1">
      <c r="A11" s="378"/>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44"/>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44"/>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row>
    <row r="13" spans="1:94" s="19" customFormat="1" ht="4.5" customHeight="1">
      <c r="A13" s="235"/>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44"/>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row>
    <row r="14" spans="1:94" s="383" customFormat="1" ht="14">
      <c r="A14" s="235"/>
      <c r="B14" s="1066" t="s">
        <v>478</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388"/>
      <c r="BF14" s="387"/>
      <c r="BG14" s="214"/>
      <c r="BH14" s="214"/>
      <c r="BI14" s="214"/>
      <c r="BJ14" s="67" t="s">
        <v>17</v>
      </c>
      <c r="BK14" s="68"/>
      <c r="BL14" s="68"/>
      <c r="BM14" s="68"/>
      <c r="BN14" s="68"/>
      <c r="BO14" s="68"/>
      <c r="BP14" s="68"/>
      <c r="BQ14" s="68"/>
      <c r="BR14" s="69"/>
      <c r="BS14" s="214"/>
      <c r="BT14" s="214"/>
      <c r="BU14" s="214"/>
      <c r="BV14" s="214"/>
      <c r="BW14" s="214"/>
      <c r="BX14" s="214"/>
      <c r="BY14" s="214"/>
      <c r="BZ14" s="214"/>
      <c r="CA14" s="214"/>
      <c r="CB14" s="214"/>
      <c r="CC14" s="214"/>
      <c r="CD14" s="214"/>
      <c r="CE14" s="214"/>
      <c r="CF14" s="214"/>
      <c r="CG14" s="214"/>
      <c r="CH14" s="214"/>
      <c r="CI14" s="214"/>
      <c r="CJ14" s="214"/>
      <c r="CK14" s="214"/>
    </row>
    <row r="15" spans="1:94" s="383" customFormat="1" ht="12" customHeight="1">
      <c r="A15" s="235"/>
      <c r="B15" s="1102" t="s">
        <v>83</v>
      </c>
      <c r="C15" s="1103"/>
      <c r="D15" s="1103"/>
      <c r="E15" s="1104"/>
      <c r="F15" s="1108" t="s">
        <v>19</v>
      </c>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09"/>
      <c r="AC15" s="1109"/>
      <c r="AD15" s="1109"/>
      <c r="AE15" s="1109"/>
      <c r="AF15" s="1109"/>
      <c r="AG15" s="1109" t="s">
        <v>75</v>
      </c>
      <c r="AH15" s="1109"/>
      <c r="AI15" s="1109"/>
      <c r="AJ15" s="1109"/>
      <c r="AK15" s="1109"/>
      <c r="AL15" s="1109"/>
      <c r="AM15" s="1109"/>
      <c r="AN15" s="1109"/>
      <c r="AO15" s="1109"/>
      <c r="AP15" s="1109"/>
      <c r="AQ15" s="1109"/>
      <c r="AR15" s="1109"/>
      <c r="AS15" s="1109" t="s">
        <v>14</v>
      </c>
      <c r="AT15" s="1109"/>
      <c r="AU15" s="1109"/>
      <c r="AV15" s="1109"/>
      <c r="AW15" s="1109"/>
      <c r="AX15" s="1109"/>
      <c r="AY15" s="1109"/>
      <c r="AZ15" s="1112" t="s">
        <v>77</v>
      </c>
      <c r="BA15" s="1112"/>
      <c r="BB15" s="1112"/>
      <c r="BC15" s="1112"/>
      <c r="BD15" s="1113"/>
      <c r="BE15" s="388"/>
      <c r="BF15" s="387"/>
      <c r="BG15" s="214"/>
      <c r="BH15" s="214"/>
      <c r="BI15" s="214"/>
      <c r="BJ15" s="392"/>
      <c r="BK15" s="391"/>
      <c r="BL15" s="390"/>
      <c r="BM15" s="390"/>
      <c r="BN15" s="390"/>
      <c r="BO15" s="390"/>
      <c r="BP15" s="1037"/>
      <c r="BQ15" s="1038"/>
      <c r="BR15" s="1039"/>
      <c r="BS15" s="214"/>
      <c r="BT15" s="214"/>
      <c r="BU15" s="214"/>
      <c r="BV15" s="214"/>
      <c r="BW15" s="214"/>
      <c r="BX15" s="214"/>
      <c r="BY15" s="214"/>
      <c r="BZ15" s="214"/>
      <c r="CA15" s="214"/>
      <c r="CB15" s="214"/>
      <c r="CC15" s="214"/>
      <c r="CD15" s="214"/>
      <c r="CE15" s="214"/>
      <c r="CF15" s="214"/>
      <c r="CG15" s="214"/>
      <c r="CH15" s="214"/>
      <c r="CI15" s="214"/>
      <c r="CJ15" s="214"/>
      <c r="CK15" s="214"/>
    </row>
    <row r="16" spans="1:94" s="383" customFormat="1" ht="8.25" customHeight="1">
      <c r="A16" s="378"/>
      <c r="B16" s="1105"/>
      <c r="C16" s="1106"/>
      <c r="D16" s="1106"/>
      <c r="E16" s="1107"/>
      <c r="F16" s="1110"/>
      <c r="G16" s="1111"/>
      <c r="H16" s="1111"/>
      <c r="I16" s="1111"/>
      <c r="J16" s="1111"/>
      <c r="K16" s="1111"/>
      <c r="L16" s="1111"/>
      <c r="M16" s="1111"/>
      <c r="N16" s="1111"/>
      <c r="O16" s="1111"/>
      <c r="P16" s="1111"/>
      <c r="Q16" s="1111"/>
      <c r="R16" s="1111"/>
      <c r="S16" s="1111"/>
      <c r="T16" s="1111"/>
      <c r="U16" s="1111"/>
      <c r="V16" s="1111"/>
      <c r="W16" s="1111"/>
      <c r="X16" s="1111"/>
      <c r="Y16" s="1111"/>
      <c r="Z16" s="1111"/>
      <c r="AA16" s="1111"/>
      <c r="AB16" s="1111"/>
      <c r="AC16" s="1111"/>
      <c r="AD16" s="1111"/>
      <c r="AE16" s="1111"/>
      <c r="AF16" s="1111"/>
      <c r="AG16" s="1111" t="s">
        <v>85</v>
      </c>
      <c r="AH16" s="1111"/>
      <c r="AI16" s="1111"/>
      <c r="AJ16" s="1111"/>
      <c r="AK16" s="1111" t="s">
        <v>84</v>
      </c>
      <c r="AL16" s="1111"/>
      <c r="AM16" s="1111"/>
      <c r="AN16" s="1111"/>
      <c r="AO16" s="1111" t="s">
        <v>13</v>
      </c>
      <c r="AP16" s="1111"/>
      <c r="AQ16" s="1111"/>
      <c r="AR16" s="1111"/>
      <c r="AS16" s="1111" t="s">
        <v>85</v>
      </c>
      <c r="AT16" s="1111"/>
      <c r="AU16" s="1111"/>
      <c r="AV16" s="1111"/>
      <c r="AW16" s="1111" t="s">
        <v>84</v>
      </c>
      <c r="AX16" s="1111"/>
      <c r="AY16" s="1111"/>
      <c r="AZ16" s="1114"/>
      <c r="BA16" s="1114"/>
      <c r="BB16" s="1114"/>
      <c r="BC16" s="1114"/>
      <c r="BD16" s="1115"/>
      <c r="BE16" s="388"/>
      <c r="BF16" s="387"/>
      <c r="BG16" s="214"/>
      <c r="BH16" s="214"/>
      <c r="BI16" s="214"/>
      <c r="BJ16" s="386"/>
      <c r="BK16" s="235"/>
      <c r="BL16" s="389"/>
      <c r="BM16" s="389"/>
      <c r="BN16" s="389"/>
      <c r="BO16" s="389"/>
      <c r="BP16" s="106" t="s">
        <v>85</v>
      </c>
      <c r="BQ16" s="107" t="s">
        <v>84</v>
      </c>
      <c r="BR16" s="108" t="s">
        <v>77</v>
      </c>
      <c r="BS16" s="214"/>
      <c r="BT16" s="214"/>
      <c r="BU16" s="214"/>
      <c r="BV16" s="214"/>
      <c r="BW16" s="214"/>
      <c r="BX16" s="214"/>
      <c r="BY16" s="214"/>
      <c r="BZ16" s="214"/>
      <c r="CA16" s="214"/>
      <c r="CB16" s="214"/>
      <c r="CC16" s="214"/>
      <c r="CD16" s="214"/>
      <c r="CE16" s="214"/>
      <c r="CF16" s="214"/>
      <c r="CG16" s="214"/>
      <c r="CH16" s="214"/>
      <c r="CI16" s="214"/>
      <c r="CJ16" s="214"/>
      <c r="CK16" s="214"/>
    </row>
    <row r="17" spans="1:89" s="383" customFormat="1">
      <c r="A17" s="235"/>
      <c r="B17" s="1099">
        <v>1</v>
      </c>
      <c r="C17" s="1100"/>
      <c r="D17" s="1100"/>
      <c r="E17" s="1101"/>
      <c r="F17" s="1085" t="s">
        <v>315</v>
      </c>
      <c r="G17" s="1085"/>
      <c r="H17" s="1085"/>
      <c r="I17" s="1085"/>
      <c r="J17" s="1085"/>
      <c r="K17" s="1085"/>
      <c r="L17" s="1085"/>
      <c r="M17" s="1085"/>
      <c r="N17" s="1085"/>
      <c r="O17" s="1085"/>
      <c r="P17" s="1085"/>
      <c r="Q17" s="1085"/>
      <c r="R17" s="1085"/>
      <c r="S17" s="1085"/>
      <c r="T17" s="1085"/>
      <c r="U17" s="1085"/>
      <c r="V17" s="1085"/>
      <c r="W17" s="1085"/>
      <c r="X17" s="1085"/>
      <c r="Y17" s="1085"/>
      <c r="Z17" s="1085"/>
      <c r="AA17" s="1085"/>
      <c r="AB17" s="1085"/>
      <c r="AC17" s="1085"/>
      <c r="AD17" s="1085"/>
      <c r="AE17" s="1085"/>
      <c r="AF17" s="1085"/>
      <c r="AG17" s="1085"/>
      <c r="AH17" s="1085"/>
      <c r="AI17" s="1085"/>
      <c r="AJ17" s="1085"/>
      <c r="AK17" s="1085"/>
      <c r="AL17" s="1085"/>
      <c r="AM17" s="1085"/>
      <c r="AN17" s="1085"/>
      <c r="AO17" s="1085"/>
      <c r="AP17" s="1085"/>
      <c r="AQ17" s="1085"/>
      <c r="AR17" s="1085"/>
      <c r="AS17" s="1085"/>
      <c r="AT17" s="1085"/>
      <c r="AU17" s="1085"/>
      <c r="AV17" s="1085"/>
      <c r="AW17" s="1085"/>
      <c r="AX17" s="1085"/>
      <c r="AY17" s="1085"/>
      <c r="AZ17" s="1086" t="str">
        <f t="shared" ref="AZ17:AZ23" si="0">IF(BR17="","",BR17)</f>
        <v/>
      </c>
      <c r="BA17" s="1087"/>
      <c r="BB17" s="1087"/>
      <c r="BC17" s="1087"/>
      <c r="BD17" s="1088"/>
      <c r="BE17" s="388"/>
      <c r="BF17" s="387"/>
      <c r="BG17" s="214"/>
      <c r="BH17" s="214"/>
      <c r="BI17" s="214"/>
      <c r="BJ17" s="386"/>
      <c r="BK17" s="235"/>
      <c r="BL17" s="113"/>
      <c r="BM17" s="113"/>
      <c r="BN17" s="113"/>
      <c r="BO17" s="113" t="s">
        <v>39</v>
      </c>
      <c r="BP17" s="385">
        <f>BP31</f>
        <v>0</v>
      </c>
      <c r="BQ17" s="385">
        <f>BQ31</f>
        <v>0</v>
      </c>
      <c r="BR17" s="384" t="str">
        <f t="shared" ref="BR17:BR23" si="1">IF(BP17=0,"",BQ17/BP17)</f>
        <v/>
      </c>
      <c r="BS17" s="214"/>
      <c r="BT17" s="214"/>
      <c r="BU17" s="214"/>
      <c r="BV17" s="214"/>
      <c r="BW17" s="214"/>
      <c r="BX17" s="214"/>
      <c r="BY17" s="214"/>
      <c r="BZ17" s="214"/>
      <c r="CA17" s="214"/>
      <c r="CB17" s="214"/>
      <c r="CC17" s="214"/>
      <c r="CD17" s="214"/>
      <c r="CE17" s="214"/>
      <c r="CF17" s="214"/>
      <c r="CG17" s="214"/>
      <c r="CH17" s="214"/>
      <c r="CI17" s="214"/>
      <c r="CJ17" s="214"/>
      <c r="CK17" s="214"/>
    </row>
    <row r="18" spans="1:89" s="383" customFormat="1">
      <c r="A18" s="235"/>
      <c r="B18" s="1099">
        <v>2</v>
      </c>
      <c r="C18" s="1100"/>
      <c r="D18" s="1100"/>
      <c r="E18" s="1101"/>
      <c r="F18" s="1089" t="s">
        <v>499</v>
      </c>
      <c r="G18" s="1090"/>
      <c r="H18" s="1090"/>
      <c r="I18" s="1090"/>
      <c r="J18" s="1090"/>
      <c r="K18" s="1090"/>
      <c r="L18" s="1090"/>
      <c r="M18" s="1090"/>
      <c r="N18" s="1090"/>
      <c r="O18" s="1090"/>
      <c r="P18" s="1090"/>
      <c r="Q18" s="1090"/>
      <c r="R18" s="1090"/>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1"/>
      <c r="AZ18" s="1086" t="str">
        <f t="shared" si="0"/>
        <v/>
      </c>
      <c r="BA18" s="1087"/>
      <c r="BB18" s="1087"/>
      <c r="BC18" s="1087"/>
      <c r="BD18" s="1088"/>
      <c r="BE18" s="388"/>
      <c r="BF18" s="387"/>
      <c r="BG18" s="214"/>
      <c r="BH18" s="214"/>
      <c r="BI18" s="214"/>
      <c r="BJ18" s="386"/>
      <c r="BK18" s="235"/>
      <c r="BL18" s="113"/>
      <c r="BM18" s="113"/>
      <c r="BN18" s="113"/>
      <c r="BO18" s="113" t="s">
        <v>40</v>
      </c>
      <c r="BP18" s="385">
        <f>BP47</f>
        <v>0</v>
      </c>
      <c r="BQ18" s="385">
        <f>BQ47</f>
        <v>0</v>
      </c>
      <c r="BR18" s="384" t="str">
        <f t="shared" si="1"/>
        <v/>
      </c>
      <c r="BS18" s="214"/>
      <c r="BT18" s="214"/>
      <c r="BU18" s="214"/>
      <c r="BV18" s="214"/>
      <c r="BW18" s="214"/>
      <c r="BX18" s="214"/>
      <c r="BY18" s="214"/>
      <c r="BZ18" s="214"/>
      <c r="CA18" s="214"/>
      <c r="CB18" s="214"/>
      <c r="CC18" s="214"/>
      <c r="CD18" s="214"/>
      <c r="CE18" s="214"/>
      <c r="CF18" s="214"/>
      <c r="CG18" s="214"/>
      <c r="CH18" s="214"/>
      <c r="CI18" s="214"/>
      <c r="CJ18" s="214"/>
      <c r="CK18" s="214"/>
    </row>
    <row r="19" spans="1:89" s="383" customFormat="1">
      <c r="A19" s="235"/>
      <c r="B19" s="1099">
        <v>3</v>
      </c>
      <c r="C19" s="1100"/>
      <c r="D19" s="1100"/>
      <c r="E19" s="1101"/>
      <c r="F19" s="1085" t="s">
        <v>502</v>
      </c>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5"/>
      <c r="AO19" s="1085"/>
      <c r="AP19" s="1085"/>
      <c r="AQ19" s="1085"/>
      <c r="AR19" s="1085"/>
      <c r="AS19" s="1085"/>
      <c r="AT19" s="1085"/>
      <c r="AU19" s="1085"/>
      <c r="AV19" s="1085"/>
      <c r="AW19" s="1085"/>
      <c r="AX19" s="1085"/>
      <c r="AY19" s="1085"/>
      <c r="AZ19" s="1086" t="str">
        <f t="shared" si="0"/>
        <v/>
      </c>
      <c r="BA19" s="1087"/>
      <c r="BB19" s="1087"/>
      <c r="BC19" s="1087"/>
      <c r="BD19" s="1088"/>
      <c r="BE19" s="388"/>
      <c r="BF19" s="387"/>
      <c r="BG19" s="214"/>
      <c r="BH19" s="214"/>
      <c r="BI19" s="214"/>
      <c r="BJ19" s="386"/>
      <c r="BK19" s="235"/>
      <c r="BL19" s="113"/>
      <c r="BM19" s="113"/>
      <c r="BN19" s="113"/>
      <c r="BO19" s="113" t="s">
        <v>41</v>
      </c>
      <c r="BP19" s="385">
        <f>BP63</f>
        <v>0</v>
      </c>
      <c r="BQ19" s="385">
        <f>BQ63</f>
        <v>0</v>
      </c>
      <c r="BR19" s="384" t="str">
        <f t="shared" si="1"/>
        <v/>
      </c>
      <c r="BS19" s="214"/>
      <c r="BT19" s="214"/>
      <c r="BU19" s="214"/>
      <c r="BV19" s="214"/>
      <c r="BW19" s="214"/>
      <c r="BX19" s="214"/>
      <c r="BY19" s="214"/>
      <c r="BZ19" s="214"/>
      <c r="CA19" s="214"/>
      <c r="CB19" s="214"/>
      <c r="CC19" s="214"/>
      <c r="CD19" s="214"/>
      <c r="CE19" s="214"/>
      <c r="CF19" s="214"/>
      <c r="CG19" s="214"/>
      <c r="CH19" s="214"/>
      <c r="CI19" s="214"/>
      <c r="CJ19" s="214"/>
      <c r="CK19" s="214"/>
    </row>
    <row r="20" spans="1:89" s="383" customFormat="1">
      <c r="A20" s="235"/>
      <c r="B20" s="1099">
        <v>4</v>
      </c>
      <c r="C20" s="1100"/>
      <c r="D20" s="1100"/>
      <c r="E20" s="1101"/>
      <c r="F20" s="1085" t="s">
        <v>510</v>
      </c>
      <c r="G20" s="1085"/>
      <c r="H20" s="1085"/>
      <c r="I20" s="1085"/>
      <c r="J20" s="1085"/>
      <c r="K20" s="1085"/>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6" t="str">
        <f t="shared" si="0"/>
        <v/>
      </c>
      <c r="BA20" s="1087"/>
      <c r="BB20" s="1087"/>
      <c r="BC20" s="1087"/>
      <c r="BD20" s="1088"/>
      <c r="BE20" s="388"/>
      <c r="BF20" s="387"/>
      <c r="BG20" s="214"/>
      <c r="BH20" s="214"/>
      <c r="BI20" s="214"/>
      <c r="BJ20" s="386"/>
      <c r="BK20" s="235"/>
      <c r="BL20" s="113"/>
      <c r="BM20" s="113"/>
      <c r="BN20" s="113"/>
      <c r="BO20" s="113" t="s">
        <v>42</v>
      </c>
      <c r="BP20" s="385">
        <f>BP79</f>
        <v>0</v>
      </c>
      <c r="BQ20" s="385">
        <f>BQ79</f>
        <v>0</v>
      </c>
      <c r="BR20" s="384" t="str">
        <f t="shared" si="1"/>
        <v/>
      </c>
      <c r="BS20" s="214"/>
      <c r="BT20" s="214"/>
      <c r="BU20" s="214"/>
      <c r="BV20" s="214"/>
      <c r="BW20" s="214"/>
      <c r="BX20" s="214"/>
      <c r="BY20" s="214"/>
      <c r="BZ20" s="214"/>
      <c r="CA20" s="214"/>
      <c r="CB20" s="214"/>
      <c r="CC20" s="214"/>
      <c r="CD20" s="214"/>
      <c r="CE20" s="214"/>
      <c r="CF20" s="214"/>
      <c r="CG20" s="214"/>
      <c r="CH20" s="214"/>
      <c r="CI20" s="214"/>
      <c r="CJ20" s="214"/>
      <c r="CK20" s="214"/>
    </row>
    <row r="21" spans="1:89" s="383" customFormat="1">
      <c r="A21" s="235"/>
      <c r="B21" s="1099">
        <v>5</v>
      </c>
      <c r="C21" s="1100"/>
      <c r="D21" s="1100"/>
      <c r="E21" s="1101"/>
      <c r="F21" s="1085" t="s">
        <v>540</v>
      </c>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5"/>
      <c r="AK21" s="1085"/>
      <c r="AL21" s="1085"/>
      <c r="AM21" s="1085"/>
      <c r="AN21" s="1085"/>
      <c r="AO21" s="1085"/>
      <c r="AP21" s="1085"/>
      <c r="AQ21" s="1085"/>
      <c r="AR21" s="1085"/>
      <c r="AS21" s="1085"/>
      <c r="AT21" s="1085"/>
      <c r="AU21" s="1085"/>
      <c r="AV21" s="1085"/>
      <c r="AW21" s="1085"/>
      <c r="AX21" s="1085"/>
      <c r="AY21" s="1085"/>
      <c r="AZ21" s="1086" t="str">
        <f t="shared" si="0"/>
        <v/>
      </c>
      <c r="BA21" s="1087"/>
      <c r="BB21" s="1087"/>
      <c r="BC21" s="1087"/>
      <c r="BD21" s="1088"/>
      <c r="BE21" s="388"/>
      <c r="BF21" s="387"/>
      <c r="BG21" s="214"/>
      <c r="BH21" s="214"/>
      <c r="BI21" s="214"/>
      <c r="BJ21" s="386"/>
      <c r="BK21" s="235"/>
      <c r="BL21" s="113"/>
      <c r="BM21" s="113"/>
      <c r="BN21" s="113"/>
      <c r="BO21" s="113" t="s">
        <v>43</v>
      </c>
      <c r="BP21" s="385">
        <f>BP95</f>
        <v>0</v>
      </c>
      <c r="BQ21" s="385">
        <f>BQ95</f>
        <v>0</v>
      </c>
      <c r="BR21" s="384" t="str">
        <f t="shared" si="1"/>
        <v/>
      </c>
      <c r="BS21" s="214"/>
      <c r="BT21" s="214"/>
      <c r="BU21" s="214"/>
      <c r="BV21" s="214"/>
      <c r="BW21" s="214"/>
      <c r="BX21" s="214"/>
      <c r="BY21" s="214"/>
      <c r="BZ21" s="214"/>
      <c r="CA21" s="214"/>
      <c r="CB21" s="214"/>
      <c r="CC21" s="214"/>
      <c r="CD21" s="214"/>
      <c r="CE21" s="214"/>
      <c r="CF21" s="214"/>
      <c r="CG21" s="214"/>
      <c r="CH21" s="214"/>
      <c r="CI21" s="214"/>
      <c r="CJ21" s="214"/>
      <c r="CK21" s="214"/>
    </row>
    <row r="22" spans="1:89" s="383" customFormat="1">
      <c r="A22" s="235"/>
      <c r="B22" s="1099">
        <v>6</v>
      </c>
      <c r="C22" s="1100"/>
      <c r="D22" s="1100"/>
      <c r="E22" s="1101"/>
      <c r="F22" s="1085" t="s">
        <v>519</v>
      </c>
      <c r="G22" s="1085"/>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5"/>
      <c r="AQ22" s="1085"/>
      <c r="AR22" s="1085"/>
      <c r="AS22" s="1085"/>
      <c r="AT22" s="1085"/>
      <c r="AU22" s="1085"/>
      <c r="AV22" s="1085"/>
      <c r="AW22" s="1085"/>
      <c r="AX22" s="1085"/>
      <c r="AY22" s="1085"/>
      <c r="AZ22" s="1086" t="str">
        <f t="shared" si="0"/>
        <v/>
      </c>
      <c r="BA22" s="1087"/>
      <c r="BB22" s="1087"/>
      <c r="BC22" s="1087"/>
      <c r="BD22" s="1088"/>
      <c r="BE22" s="388"/>
      <c r="BF22" s="387"/>
      <c r="BG22" s="214"/>
      <c r="BH22" s="214"/>
      <c r="BI22" s="214"/>
      <c r="BJ22" s="386"/>
      <c r="BK22" s="235"/>
      <c r="BL22" s="113"/>
      <c r="BM22" s="113"/>
      <c r="BN22" s="113"/>
      <c r="BO22" s="113" t="s">
        <v>44</v>
      </c>
      <c r="BP22" s="385">
        <f>BP111</f>
        <v>0</v>
      </c>
      <c r="BQ22" s="385">
        <f>BQ111</f>
        <v>0</v>
      </c>
      <c r="BR22" s="384" t="str">
        <f t="shared" si="1"/>
        <v/>
      </c>
      <c r="BS22" s="214"/>
      <c r="BT22" s="214"/>
      <c r="BU22" s="214"/>
      <c r="BV22" s="214"/>
      <c r="BW22" s="214"/>
      <c r="BX22" s="214"/>
      <c r="BY22" s="214"/>
      <c r="BZ22" s="214"/>
      <c r="CA22" s="214"/>
      <c r="CB22" s="214"/>
      <c r="CC22" s="214"/>
      <c r="CD22" s="214"/>
      <c r="CE22" s="214"/>
      <c r="CF22" s="214"/>
      <c r="CG22" s="214"/>
      <c r="CH22" s="214"/>
      <c r="CI22" s="214"/>
      <c r="CJ22" s="214"/>
      <c r="CK22" s="214"/>
    </row>
    <row r="23" spans="1:89" s="12" customFormat="1" ht="13.5" customHeight="1">
      <c r="A23" s="382"/>
      <c r="B23" s="1042" t="s">
        <v>15</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f>IF(AK23="","",SUM(AG17:AJ22))</f>
        <v>0</v>
      </c>
      <c r="AH23" s="1043"/>
      <c r="AI23" s="1043"/>
      <c r="AJ23" s="1043"/>
      <c r="AK23" s="1043">
        <f>IF(Q6="Continuous Improvement","",IF(BP29=0,"",SUM(AK17:AN22)))</f>
        <v>0</v>
      </c>
      <c r="AL23" s="1043"/>
      <c r="AM23" s="1043"/>
      <c r="AN23" s="1043"/>
      <c r="AO23" s="1043" t="e">
        <f>IF(AG23="","",SUM(AK23/AG23))</f>
        <v>#DIV/0!</v>
      </c>
      <c r="AP23" s="1043"/>
      <c r="AQ23" s="1043"/>
      <c r="AR23" s="1043"/>
      <c r="AS23" s="1043" t="e">
        <f>IF(AW23="","",SUM(AS17:AV22))</f>
        <v>#REF!</v>
      </c>
      <c r="AT23" s="1043"/>
      <c r="AU23" s="1043"/>
      <c r="AV23" s="1043"/>
      <c r="AW23" s="1043" t="e">
        <f>IF(Q6="Pre-Source","",IF(#REF!=0,"",SUM(AW17:AZ22)))</f>
        <v>#REF!</v>
      </c>
      <c r="AX23" s="1043"/>
      <c r="AY23" s="1044"/>
      <c r="AZ23" s="1045" t="str">
        <f t="shared" si="0"/>
        <v/>
      </c>
      <c r="BA23" s="1046"/>
      <c r="BB23" s="1046"/>
      <c r="BC23" s="1046"/>
      <c r="BD23" s="1047"/>
      <c r="BE23" s="56"/>
      <c r="BF23" s="63"/>
      <c r="BG23" s="59"/>
      <c r="BH23" s="59"/>
      <c r="BI23" s="59"/>
      <c r="BJ23" s="104"/>
      <c r="BK23" s="105"/>
      <c r="BL23" s="112"/>
      <c r="BM23" s="112"/>
      <c r="BN23" s="112"/>
      <c r="BO23" s="112" t="s">
        <v>15</v>
      </c>
      <c r="BP23" s="115">
        <f>SUM(BP17:BP22)</f>
        <v>0</v>
      </c>
      <c r="BQ23" s="115">
        <f>SUM(BQ17:BQ22)</f>
        <v>0</v>
      </c>
      <c r="BR23" s="116" t="str">
        <f t="shared" si="1"/>
        <v/>
      </c>
      <c r="BS23" s="59"/>
      <c r="BT23" s="59"/>
      <c r="BU23" s="59"/>
      <c r="BV23" s="59"/>
      <c r="BW23" s="59"/>
      <c r="BX23" s="59"/>
      <c r="BY23" s="59"/>
      <c r="BZ23" s="59"/>
      <c r="CA23" s="59"/>
      <c r="CB23" s="59"/>
      <c r="CC23" s="59"/>
      <c r="CD23" s="59"/>
      <c r="CE23" s="59"/>
      <c r="CF23" s="59"/>
      <c r="CG23" s="59"/>
      <c r="CH23" s="59"/>
      <c r="CI23" s="59"/>
      <c r="CJ23" s="59"/>
      <c r="CK23" s="59"/>
    </row>
    <row r="24" spans="1:89" s="19" customFormat="1" ht="4.5" customHeight="1">
      <c r="A24" s="374"/>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44"/>
      <c r="BF24" s="62"/>
      <c r="BG24" s="57"/>
      <c r="BH24" s="57"/>
      <c r="BI24" s="57"/>
      <c r="BJ24" s="85"/>
      <c r="BK24" s="117"/>
      <c r="BL24" s="77"/>
      <c r="BM24" s="77"/>
      <c r="BN24" s="77"/>
      <c r="BO24" s="77"/>
      <c r="BP24" s="117"/>
      <c r="BQ24" s="117"/>
      <c r="BR24" s="118"/>
      <c r="BS24" s="57"/>
      <c r="BT24" s="57"/>
      <c r="BU24" s="57"/>
      <c r="BV24" s="57"/>
      <c r="BW24" s="57"/>
      <c r="BX24" s="57"/>
      <c r="BY24" s="57"/>
      <c r="BZ24" s="57"/>
      <c r="CA24" s="57"/>
      <c r="CB24" s="57"/>
      <c r="CC24" s="57"/>
      <c r="CD24" s="57"/>
      <c r="CE24" s="57"/>
      <c r="CF24" s="57"/>
      <c r="CG24" s="57"/>
      <c r="CH24" s="57"/>
      <c r="CI24" s="57"/>
      <c r="CJ24" s="57"/>
      <c r="CK24" s="57"/>
    </row>
    <row r="25" spans="1:89" s="19" customFormat="1">
      <c r="A25" s="375"/>
      <c r="B25" s="26" t="s">
        <v>104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8"/>
      <c r="BE25" s="44"/>
      <c r="BF25" s="62"/>
      <c r="BG25" s="57"/>
      <c r="BH25" s="57"/>
      <c r="BI25" s="57"/>
      <c r="BJ25" s="62"/>
      <c r="BK25" s="57"/>
      <c r="BL25" s="58"/>
      <c r="BM25" s="58"/>
      <c r="BN25" s="58"/>
      <c r="BO25" s="58"/>
      <c r="BP25" s="57"/>
      <c r="BQ25" s="57"/>
      <c r="BR25" s="99"/>
      <c r="BS25" s="57"/>
      <c r="BT25" s="57"/>
      <c r="BU25" s="57"/>
      <c r="BV25" s="57"/>
      <c r="BW25" s="57"/>
      <c r="BX25" s="57"/>
      <c r="BY25" s="57"/>
      <c r="BZ25" s="57"/>
      <c r="CA25" s="57"/>
      <c r="CB25" s="57"/>
      <c r="CC25" s="57"/>
      <c r="CD25" s="57"/>
      <c r="CE25" s="57"/>
      <c r="CF25" s="57"/>
      <c r="CG25" s="57"/>
      <c r="CH25" s="57"/>
      <c r="CI25" s="57"/>
      <c r="CJ25" s="57"/>
      <c r="CK25" s="57"/>
    </row>
    <row r="26" spans="1:89" s="19" customFormat="1" ht="18" customHeight="1">
      <c r="A26" s="376"/>
      <c r="B26" s="220"/>
      <c r="C26" s="1054" t="s">
        <v>165</v>
      </c>
      <c r="D26" s="1055"/>
      <c r="E26" s="1055"/>
      <c r="F26" s="1055"/>
      <c r="G26" s="1055"/>
      <c r="H26" s="1055"/>
      <c r="I26" s="221" t="s">
        <v>49</v>
      </c>
      <c r="J26" s="222"/>
      <c r="K26" s="1048" t="s">
        <v>341</v>
      </c>
      <c r="L26" s="1049"/>
      <c r="M26" s="1049"/>
      <c r="N26" s="1049"/>
      <c r="O26" s="1049"/>
      <c r="P26" s="1049"/>
      <c r="Q26" s="1049"/>
      <c r="R26" s="1049"/>
      <c r="S26" s="1049"/>
      <c r="T26" s="223"/>
      <c r="U26" s="218" t="s">
        <v>29</v>
      </c>
      <c r="V26" s="1050" t="s">
        <v>88</v>
      </c>
      <c r="W26" s="1050"/>
      <c r="X26" s="223"/>
      <c r="Y26" s="218" t="s">
        <v>164</v>
      </c>
      <c r="Z26" s="1050" t="s">
        <v>89</v>
      </c>
      <c r="AA26" s="1050"/>
      <c r="AB26" s="380"/>
      <c r="AC26" s="218"/>
      <c r="AD26" s="380"/>
      <c r="AE26" s="1051" t="s">
        <v>166</v>
      </c>
      <c r="AF26" s="1052"/>
      <c r="AG26" s="1052"/>
      <c r="AH26" s="1052"/>
      <c r="AI26" s="1052"/>
      <c r="AJ26" s="1052"/>
      <c r="AK26" s="1052"/>
      <c r="AL26" s="1053"/>
      <c r="AM26" s="156">
        <v>0</v>
      </c>
      <c r="AN26" s="219"/>
      <c r="AO26" s="1035" t="s">
        <v>338</v>
      </c>
      <c r="AP26" s="1036"/>
      <c r="AQ26" s="1036"/>
      <c r="AR26" s="380"/>
      <c r="AS26" s="156">
        <v>1</v>
      </c>
      <c r="AT26" s="381"/>
      <c r="AU26" s="1035" t="s">
        <v>340</v>
      </c>
      <c r="AV26" s="1036"/>
      <c r="AW26" s="1036"/>
      <c r="AX26" s="1036"/>
      <c r="AY26" s="156">
        <v>2</v>
      </c>
      <c r="AZ26" s="380"/>
      <c r="BA26" s="1035" t="s">
        <v>339</v>
      </c>
      <c r="BB26" s="1036"/>
      <c r="BC26" s="1036"/>
      <c r="BD26" s="154"/>
      <c r="BE26" s="44"/>
      <c r="BF26" s="62"/>
      <c r="BG26" s="57"/>
      <c r="BH26" s="57"/>
      <c r="BI26" s="57"/>
      <c r="BJ26" s="110"/>
      <c r="BK26" s="111"/>
      <c r="BL26" s="111"/>
      <c r="BM26" s="111"/>
      <c r="BN26" s="111"/>
      <c r="BO26" s="111"/>
      <c r="BP26" s="57"/>
      <c r="BQ26" s="57"/>
      <c r="BR26" s="99"/>
      <c r="BS26" s="57"/>
      <c r="BT26" s="57"/>
      <c r="BU26" s="57"/>
      <c r="BV26" s="57"/>
      <c r="BW26" s="57"/>
      <c r="BX26" s="57"/>
      <c r="BY26" s="57"/>
      <c r="BZ26" s="57"/>
      <c r="CA26" s="57"/>
      <c r="CB26" s="57"/>
      <c r="CC26" s="57"/>
      <c r="CD26" s="57"/>
      <c r="CE26" s="57"/>
      <c r="CF26" s="57"/>
      <c r="CG26" s="57"/>
      <c r="CH26" s="57"/>
      <c r="CI26" s="57"/>
      <c r="CJ26" s="57"/>
      <c r="CK26" s="57"/>
    </row>
    <row r="27" spans="1:89" s="19" customFormat="1" ht="4.5" customHeight="1">
      <c r="A27" s="378"/>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44"/>
      <c r="BF27" s="62"/>
      <c r="BG27" s="57"/>
      <c r="BH27" s="57"/>
      <c r="BI27" s="57"/>
      <c r="BJ27" s="110"/>
      <c r="BK27" s="111"/>
      <c r="BL27" s="111"/>
      <c r="BM27" s="111"/>
      <c r="BN27" s="111"/>
      <c r="BO27" s="111"/>
      <c r="BP27" s="119"/>
      <c r="BQ27" s="119"/>
      <c r="BR27" s="120"/>
      <c r="BS27" s="57"/>
      <c r="BT27" s="57"/>
      <c r="BU27" s="57"/>
      <c r="BV27" s="57"/>
      <c r="BW27" s="57"/>
      <c r="BX27" s="57"/>
      <c r="BY27" s="57"/>
      <c r="BZ27" s="57"/>
      <c r="CA27" s="57"/>
      <c r="CB27" s="57"/>
      <c r="CC27" s="57"/>
      <c r="CD27" s="57"/>
      <c r="CE27" s="57"/>
      <c r="CF27" s="57"/>
      <c r="CG27" s="57"/>
      <c r="CH27" s="57"/>
      <c r="CI27" s="57"/>
      <c r="CJ27" s="57"/>
      <c r="CK27" s="57"/>
    </row>
    <row r="28" spans="1:89" s="19" customFormat="1" ht="12.75" customHeight="1">
      <c r="A28" s="235"/>
      <c r="B28" s="31"/>
      <c r="C28" s="32" t="s">
        <v>106</v>
      </c>
      <c r="D28" s="33"/>
      <c r="E28" s="33"/>
      <c r="F28" s="33"/>
      <c r="G28" s="32" t="s">
        <v>105</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t="s">
        <v>50</v>
      </c>
      <c r="BA28" s="34"/>
      <c r="BB28" s="34"/>
      <c r="BC28" s="34"/>
      <c r="BD28" s="35"/>
      <c r="BE28" s="44"/>
      <c r="BF28" s="62"/>
      <c r="BG28" s="57"/>
      <c r="BH28" s="57"/>
      <c r="BI28" s="57"/>
      <c r="BJ28" s="1033" t="s">
        <v>229</v>
      </c>
      <c r="BK28" s="1034"/>
      <c r="BL28" s="1034"/>
      <c r="BM28" s="1034"/>
      <c r="BN28" s="1034"/>
      <c r="BO28" s="123">
        <f>Introduction!BB9</f>
        <v>1</v>
      </c>
      <c r="BP28" s="1030" t="s">
        <v>37</v>
      </c>
      <c r="BQ28" s="1031"/>
      <c r="BR28" s="1032"/>
      <c r="BS28" s="57"/>
      <c r="BT28" s="57"/>
      <c r="BU28" s="57"/>
      <c r="BV28" s="57"/>
      <c r="BW28" s="57"/>
      <c r="BX28" s="57"/>
      <c r="BY28" s="57"/>
      <c r="BZ28" s="57"/>
      <c r="CA28" s="57"/>
      <c r="CB28" s="57"/>
      <c r="CC28" s="57"/>
      <c r="CD28" s="57"/>
      <c r="CE28" s="57"/>
      <c r="CF28" s="57"/>
      <c r="CG28" s="57"/>
      <c r="CH28" s="57"/>
      <c r="CI28" s="57"/>
      <c r="CJ28" s="57"/>
      <c r="CK28" s="57"/>
    </row>
    <row r="29" spans="1:89" s="19" customFormat="1" ht="12.75" customHeight="1">
      <c r="A29" s="235"/>
      <c r="B29" s="36"/>
      <c r="C29" s="37" t="s">
        <v>99</v>
      </c>
      <c r="D29" s="38"/>
      <c r="E29" s="1095" t="s">
        <v>557</v>
      </c>
      <c r="F29" s="1096"/>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c r="AC29" s="1096"/>
      <c r="AD29" s="1096"/>
      <c r="AE29" s="1096"/>
      <c r="AF29" s="1096"/>
      <c r="AG29" s="1096"/>
      <c r="AH29" s="1096"/>
      <c r="AI29" s="1096"/>
      <c r="AJ29" s="1096"/>
      <c r="AK29" s="1096"/>
      <c r="AL29" s="1096"/>
      <c r="AM29" s="1096"/>
      <c r="AN29" s="1096"/>
      <c r="AO29" s="1096"/>
      <c r="AP29" s="1096"/>
      <c r="AQ29" s="1096"/>
      <c r="AR29" s="1096"/>
      <c r="AS29" s="1096"/>
      <c r="AT29" s="1096"/>
      <c r="AU29" s="1096"/>
      <c r="AV29" s="1096"/>
      <c r="AW29" s="1096"/>
      <c r="AX29" s="1096"/>
      <c r="AY29" s="1096"/>
      <c r="AZ29" s="1028" t="str">
        <f>IF(BR23="","",BR23)</f>
        <v/>
      </c>
      <c r="BA29" s="1028"/>
      <c r="BB29" s="1028"/>
      <c r="BC29" s="1028"/>
      <c r="BD29" s="1029"/>
      <c r="BE29" s="44"/>
      <c r="BF29" s="62"/>
      <c r="BG29" s="57"/>
      <c r="BH29" s="57"/>
      <c r="BI29" s="57"/>
      <c r="BJ29" s="379"/>
      <c r="BK29" s="265" t="s">
        <v>228</v>
      </c>
      <c r="BL29" s="266"/>
      <c r="BM29" s="266"/>
      <c r="BN29" s="266"/>
      <c r="BO29" s="267"/>
      <c r="BP29" s="60" t="s">
        <v>85</v>
      </c>
      <c r="BQ29" s="60" t="s">
        <v>84</v>
      </c>
      <c r="BR29" s="60" t="s">
        <v>77</v>
      </c>
      <c r="BS29" s="57"/>
      <c r="BT29" s="57"/>
      <c r="BU29" s="57"/>
      <c r="BV29" s="57"/>
      <c r="BW29" s="57"/>
      <c r="BX29" s="57"/>
      <c r="BY29" s="57"/>
      <c r="BZ29" s="57"/>
      <c r="CA29" s="57"/>
      <c r="CB29" s="57"/>
      <c r="CC29" s="57"/>
      <c r="CD29" s="57"/>
      <c r="CE29" s="57"/>
      <c r="CF29" s="57"/>
      <c r="CG29" s="57"/>
      <c r="CH29" s="57"/>
      <c r="CI29" s="57"/>
      <c r="CJ29" s="57"/>
      <c r="CK29" s="57"/>
    </row>
    <row r="30" spans="1:89" s="19" customFormat="1" ht="4.5" customHeight="1">
      <c r="A30" s="235"/>
      <c r="B30" s="134"/>
      <c r="C30" s="166"/>
      <c r="D30" s="167"/>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6"/>
      <c r="AW30" s="406"/>
      <c r="AX30" s="406"/>
      <c r="AY30" s="406"/>
      <c r="AZ30" s="173"/>
      <c r="BA30" s="173"/>
      <c r="BB30" s="173"/>
      <c r="BC30" s="173"/>
      <c r="BD30" s="173"/>
      <c r="BE30" s="70"/>
      <c r="BF30" s="62"/>
      <c r="BG30" s="57"/>
      <c r="BH30" s="57"/>
      <c r="BI30" s="57"/>
      <c r="BJ30" s="169"/>
      <c r="BK30" s="170"/>
      <c r="BL30" s="170"/>
      <c r="BM30" s="170"/>
      <c r="BN30" s="170"/>
      <c r="BO30" s="170"/>
      <c r="BP30" s="171"/>
      <c r="BQ30" s="171"/>
      <c r="BR30" s="172"/>
      <c r="BS30" s="57"/>
      <c r="BT30" s="57"/>
      <c r="BU30" s="57"/>
      <c r="BV30" s="57"/>
      <c r="BW30" s="57"/>
      <c r="BX30" s="57"/>
      <c r="BY30" s="57"/>
      <c r="BZ30" s="57"/>
      <c r="CA30" s="57"/>
      <c r="CB30" s="57"/>
      <c r="CC30" s="57"/>
      <c r="CD30" s="57"/>
      <c r="CE30" s="57"/>
      <c r="CF30" s="57"/>
      <c r="CG30" s="57"/>
      <c r="CH30" s="57"/>
      <c r="CI30" s="57"/>
      <c r="CJ30" s="57"/>
      <c r="CK30" s="57"/>
    </row>
    <row r="31" spans="1:89" s="19" customFormat="1">
      <c r="A31" s="677"/>
      <c r="B31" s="489"/>
      <c r="C31" s="675"/>
      <c r="D31" s="489"/>
      <c r="E31" s="736" t="str">
        <f>CONCATENATE($C$29,"1")</f>
        <v>7.1</v>
      </c>
      <c r="F31" s="735"/>
      <c r="G31" s="1074" t="str">
        <f>IF(F17="","",F17)</f>
        <v>Preventive Maintenance</v>
      </c>
      <c r="H31" s="1075"/>
      <c r="I31" s="1075"/>
      <c r="J31" s="1075"/>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5"/>
      <c r="AO31" s="1075"/>
      <c r="AP31" s="1098"/>
      <c r="AQ31" s="1098"/>
      <c r="AR31" s="1098"/>
      <c r="AS31" s="1098"/>
      <c r="AT31" s="1098"/>
      <c r="AU31" s="1098"/>
      <c r="AV31" s="1098"/>
      <c r="AW31" s="1098"/>
      <c r="AX31" s="1098"/>
      <c r="AY31" s="1098"/>
      <c r="AZ31" s="1077" t="str">
        <f>IF(BA33="N",BQ31,IF(BR33=0,"",IF(BA33="Y",SUM(BQ31/BP31),"")))</f>
        <v/>
      </c>
      <c r="BA31" s="1077"/>
      <c r="BB31" s="1077"/>
      <c r="BC31" s="1077"/>
      <c r="BD31" s="1078"/>
      <c r="BE31" s="678"/>
      <c r="BF31" s="62"/>
      <c r="BG31" s="57"/>
      <c r="BH31" s="57"/>
      <c r="BI31" s="57"/>
      <c r="BJ31" s="60" t="s">
        <v>227</v>
      </c>
      <c r="BK31" s="60">
        <v>1</v>
      </c>
      <c r="BL31" s="163">
        <v>2</v>
      </c>
      <c r="BM31" s="60">
        <v>3</v>
      </c>
      <c r="BN31" s="60">
        <v>4</v>
      </c>
      <c r="BO31" s="60">
        <v>5</v>
      </c>
      <c r="BP31" s="65">
        <f>IF(BA33="N",8,IF(BR33=0,0,IF(BP33="",0,8)))</f>
        <v>0</v>
      </c>
      <c r="BQ31" s="65">
        <f>SUM(BQ33:BQ44)</f>
        <v>0</v>
      </c>
      <c r="BR31" s="164" t="str">
        <f>IF(BA33="N",0,IF(BP31=0,"",IF(SUM(BQ31/BP31)&gt;1,1,SUM(BQ31/BP31))))</f>
        <v/>
      </c>
      <c r="BS31" s="57"/>
      <c r="BT31" s="57"/>
      <c r="BU31" s="57"/>
      <c r="BV31" s="57"/>
      <c r="BW31" s="57"/>
      <c r="BX31" s="57"/>
      <c r="BY31" s="57"/>
      <c r="BZ31" s="57"/>
      <c r="CA31" s="57"/>
      <c r="CB31" s="57"/>
      <c r="CC31" s="57"/>
      <c r="CD31" s="57"/>
      <c r="CE31" s="57"/>
      <c r="CF31" s="57"/>
      <c r="CG31" s="57"/>
      <c r="CH31" s="57"/>
      <c r="CI31" s="57"/>
      <c r="CJ31" s="57"/>
      <c r="CK31" s="57"/>
    </row>
    <row r="32" spans="1:89" s="19" customFormat="1" ht="3.75" customHeight="1">
      <c r="A32" s="677"/>
      <c r="B32" s="489"/>
      <c r="C32" s="675"/>
      <c r="D32" s="489"/>
      <c r="E32" s="737"/>
      <c r="F32" s="738"/>
      <c r="G32" s="712"/>
      <c r="H32" s="713"/>
      <c r="I32" s="713"/>
      <c r="J32" s="713"/>
      <c r="K32" s="713"/>
      <c r="L32" s="713"/>
      <c r="M32" s="713"/>
      <c r="N32" s="713"/>
      <c r="O32" s="713"/>
      <c r="P32" s="713"/>
      <c r="Q32" s="713"/>
      <c r="R32" s="713"/>
      <c r="S32" s="713"/>
      <c r="T32" s="713"/>
      <c r="U32" s="713"/>
      <c r="V32" s="713"/>
      <c r="W32" s="713"/>
      <c r="X32" s="713"/>
      <c r="Y32" s="713"/>
      <c r="Z32" s="713"/>
      <c r="AA32" s="713"/>
      <c r="AB32" s="713"/>
      <c r="AC32" s="713"/>
      <c r="AD32" s="713"/>
      <c r="AE32" s="713"/>
      <c r="AF32" s="713"/>
      <c r="AG32" s="713"/>
      <c r="AH32" s="713"/>
      <c r="AI32" s="713"/>
      <c r="AJ32" s="713"/>
      <c r="AK32" s="713"/>
      <c r="AL32" s="713"/>
      <c r="AM32" s="713"/>
      <c r="AN32" s="713"/>
      <c r="AO32" s="713"/>
      <c r="AP32" s="713"/>
      <c r="AQ32" s="713"/>
      <c r="AR32" s="713"/>
      <c r="AS32" s="713"/>
      <c r="AT32" s="713"/>
      <c r="AU32" s="713"/>
      <c r="AV32" s="713"/>
      <c r="AW32" s="713"/>
      <c r="AX32" s="713"/>
      <c r="AY32" s="713"/>
      <c r="AZ32" s="682"/>
      <c r="BA32" s="682"/>
      <c r="BB32" s="682"/>
      <c r="BC32" s="682"/>
      <c r="BD32" s="683"/>
      <c r="BE32" s="702"/>
      <c r="BF32" s="62"/>
      <c r="BG32" s="57"/>
      <c r="BH32" s="57"/>
      <c r="BI32" s="57"/>
      <c r="BJ32" s="85"/>
      <c r="BK32" s="77"/>
      <c r="BL32" s="77"/>
      <c r="BM32" s="58"/>
      <c r="BN32" s="58"/>
      <c r="BO32" s="58"/>
      <c r="BP32" s="78"/>
      <c r="BQ32" s="78"/>
      <c r="BR32" s="79"/>
      <c r="BS32" s="57"/>
      <c r="BT32" s="57"/>
      <c r="BU32" s="57"/>
      <c r="BV32" s="57"/>
      <c r="BW32" s="57"/>
      <c r="BX32" s="57"/>
      <c r="BY32" s="57"/>
      <c r="BZ32" s="57"/>
      <c r="CA32" s="57"/>
      <c r="CB32" s="57"/>
      <c r="CC32" s="57"/>
      <c r="CD32" s="57"/>
      <c r="CE32" s="57"/>
      <c r="CF32" s="57"/>
      <c r="CG32" s="57"/>
      <c r="CH32" s="57"/>
      <c r="CI32" s="57"/>
      <c r="CJ32" s="57"/>
      <c r="CK32" s="57"/>
    </row>
    <row r="33" spans="1:89" s="19" customFormat="1">
      <c r="A33" s="677"/>
      <c r="B33" s="489"/>
      <c r="C33" s="675"/>
      <c r="D33" s="489"/>
      <c r="E33" s="737"/>
      <c r="F33" s="738"/>
      <c r="G33" s="714" t="str">
        <f>CONCATENATE(E31,".1")</f>
        <v>7.1.1</v>
      </c>
      <c r="H33" s="715"/>
      <c r="I33" s="686" t="s">
        <v>501</v>
      </c>
      <c r="J33" s="716"/>
      <c r="K33" s="716"/>
      <c r="L33" s="716"/>
      <c r="M33" s="716"/>
      <c r="N33" s="716"/>
      <c r="O33" s="716"/>
      <c r="P33" s="716"/>
      <c r="Q33" s="716"/>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8" t="s">
        <v>12</v>
      </c>
      <c r="AX33" s="717"/>
      <c r="AY33" s="719"/>
      <c r="AZ33" s="689"/>
      <c r="BA33" s="1069"/>
      <c r="BB33" s="1070"/>
      <c r="BC33" s="1071"/>
      <c r="BD33" s="689"/>
      <c r="BE33" s="702"/>
      <c r="BF33" s="62"/>
      <c r="BG33" s="57"/>
      <c r="BH33" s="57"/>
      <c r="BI33" s="57"/>
      <c r="BJ33" s="64" t="s">
        <v>88</v>
      </c>
      <c r="BK33" s="76" t="s">
        <v>16</v>
      </c>
      <c r="BL33" s="76" t="s">
        <v>16</v>
      </c>
      <c r="BM33" s="76" t="s">
        <v>16</v>
      </c>
      <c r="BN33" s="76" t="s">
        <v>16</v>
      </c>
      <c r="BO33" s="76" t="s">
        <v>16</v>
      </c>
      <c r="BP33" s="124" t="str">
        <f>IF(OR(BA33="x",BA33=""),"",IF(AND($BO$28=1,BK33&lt;&gt;""),1,IF(AND($BO$28=2,BL33&lt;&gt;""),1,IF(AND($BO$28=3,BM33&lt;&gt;""),1,IF(AND($BO$28=4,BN33&lt;&gt;""),1,IF(AND($BO$28=5,BO33&lt;&gt;""),1,0))))))</f>
        <v/>
      </c>
      <c r="BQ33" s="65">
        <f>IF(BR33=0,0,IF(OR(BA33="x",BA33=""),0,IF(BA33="Y",2,0)))</f>
        <v>0</v>
      </c>
      <c r="BR33" s="126">
        <f>IF(BA33="N",0,SUM(BK34:BO34))</f>
        <v>1</v>
      </c>
      <c r="BS33" s="57"/>
      <c r="BT33" s="57"/>
      <c r="BU33" s="57"/>
      <c r="BV33" s="57"/>
      <c r="BW33" s="57"/>
      <c r="BX33" s="57"/>
      <c r="BY33" s="57"/>
      <c r="BZ33" s="57"/>
      <c r="CA33" s="57"/>
      <c r="CB33" s="57"/>
      <c r="CC33" s="57"/>
      <c r="CD33" s="57"/>
      <c r="CE33" s="57"/>
      <c r="CF33" s="57"/>
      <c r="CG33" s="57"/>
      <c r="CH33" s="57"/>
      <c r="CI33" s="57"/>
      <c r="CJ33" s="57"/>
      <c r="CK33" s="57"/>
    </row>
    <row r="34" spans="1:89" s="19" customFormat="1" ht="3.75" customHeight="1">
      <c r="A34" s="677"/>
      <c r="B34" s="489"/>
      <c r="C34" s="675"/>
      <c r="D34" s="489"/>
      <c r="E34" s="737"/>
      <c r="F34" s="738"/>
      <c r="G34" s="720"/>
      <c r="H34" s="721"/>
      <c r="I34" s="507"/>
      <c r="J34" s="722"/>
      <c r="K34" s="722"/>
      <c r="L34" s="722"/>
      <c r="M34" s="722"/>
      <c r="N34" s="722"/>
      <c r="O34" s="722"/>
      <c r="P34" s="722"/>
      <c r="Q34" s="722"/>
      <c r="R34" s="723"/>
      <c r="S34" s="723"/>
      <c r="T34" s="723"/>
      <c r="U34" s="723"/>
      <c r="V34" s="723"/>
      <c r="W34" s="723"/>
      <c r="X34" s="723"/>
      <c r="Y34" s="723"/>
      <c r="Z34" s="723"/>
      <c r="AA34" s="723"/>
      <c r="AB34" s="723"/>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4"/>
      <c r="AZ34" s="689"/>
      <c r="BA34" s="489"/>
      <c r="BB34" s="489"/>
      <c r="BC34" s="489"/>
      <c r="BD34" s="689"/>
      <c r="BE34" s="702"/>
      <c r="BF34" s="62"/>
      <c r="BG34" s="57"/>
      <c r="BH34" s="57"/>
      <c r="BI34" s="57"/>
      <c r="BJ34" s="125"/>
      <c r="BK34" s="126">
        <f>IF(AND($BO$28=1,BK33&lt;&gt;""),1,0)</f>
        <v>1</v>
      </c>
      <c r="BL34" s="126">
        <f>IF(AND($BO$28=2,BL33&lt;&gt;""),1,0)</f>
        <v>0</v>
      </c>
      <c r="BM34" s="126">
        <f>IF(AND($BO$28=3,BM33&lt;&gt;""),1,0)</f>
        <v>0</v>
      </c>
      <c r="BN34" s="126">
        <f>IF(AND($BO$28=4,BN33&lt;&gt;""),1,0)</f>
        <v>0</v>
      </c>
      <c r="BO34" s="126">
        <f>IF(AND($BO$28=5,BO33&lt;&gt;""),1,0)</f>
        <v>0</v>
      </c>
      <c r="BP34" s="78"/>
      <c r="BQ34" s="78"/>
      <c r="BR34" s="84"/>
      <c r="BS34" s="57"/>
      <c r="BT34" s="57"/>
      <c r="BU34" s="57"/>
      <c r="BV34" s="57"/>
      <c r="BW34" s="57"/>
      <c r="BX34" s="57"/>
      <c r="BY34" s="57"/>
      <c r="BZ34" s="57"/>
      <c r="CA34" s="57"/>
      <c r="CB34" s="57"/>
      <c r="CC34" s="57"/>
      <c r="CD34" s="57"/>
      <c r="CE34" s="57"/>
      <c r="CF34" s="57"/>
      <c r="CG34" s="57"/>
      <c r="CH34" s="57"/>
      <c r="CI34" s="57"/>
      <c r="CJ34" s="57"/>
      <c r="CK34" s="57"/>
    </row>
    <row r="35" spans="1:89" s="19" customFormat="1">
      <c r="A35" s="677"/>
      <c r="B35" s="489"/>
      <c r="C35" s="675"/>
      <c r="D35" s="489"/>
      <c r="E35" s="737"/>
      <c r="F35" s="738"/>
      <c r="G35" s="714" t="str">
        <f>CONCATENATE(E31,".2")</f>
        <v>7.1.2</v>
      </c>
      <c r="H35" s="715"/>
      <c r="I35" s="686" t="s">
        <v>329</v>
      </c>
      <c r="J35" s="716"/>
      <c r="K35" s="716"/>
      <c r="L35" s="716"/>
      <c r="M35" s="716"/>
      <c r="N35" s="716"/>
      <c r="O35" s="716"/>
      <c r="P35" s="716"/>
      <c r="Q35" s="716"/>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9"/>
      <c r="AZ35" s="689"/>
      <c r="BA35" s="1069"/>
      <c r="BB35" s="1070"/>
      <c r="BC35" s="1071"/>
      <c r="BD35" s="689"/>
      <c r="BE35" s="702"/>
      <c r="BF35" s="62"/>
      <c r="BG35" s="57"/>
      <c r="BH35" s="57"/>
      <c r="BI35" s="57"/>
      <c r="BJ35" s="365"/>
      <c r="BK35" s="361"/>
      <c r="BL35" s="361"/>
      <c r="BM35" s="361"/>
      <c r="BN35" s="361"/>
      <c r="BO35" s="361"/>
      <c r="BP35" s="124" t="str">
        <f>IF(OR(BA35="x",BA35=""),"",IF(AND($BO$28=1,BK35&lt;&gt;""),1,IF(AND($BO$28=2,BL35&lt;&gt;""),1,IF(AND($BO$28=3,BM35&lt;&gt;""),1,IF(AND($BO$28=4,BN35&lt;&gt;""),1,IF(AND($BO$28=5,BO35&lt;&gt;""),1,0))))))</f>
        <v/>
      </c>
      <c r="BQ35" s="65">
        <f>IF(BR33=0,0,IF(OR(BA35="x",BA35=""),0,BA35))</f>
        <v>0</v>
      </c>
      <c r="BR35" s="367"/>
      <c r="BS35" s="57"/>
      <c r="BT35" s="57"/>
      <c r="BU35" s="57"/>
      <c r="BV35" s="57"/>
      <c r="BW35" s="57"/>
      <c r="BX35" s="57"/>
      <c r="BY35" s="57"/>
      <c r="BZ35" s="57"/>
      <c r="CA35" s="57"/>
      <c r="CB35" s="57"/>
      <c r="CC35" s="57"/>
      <c r="CD35" s="57"/>
      <c r="CE35" s="57"/>
      <c r="CF35" s="57"/>
      <c r="CG35" s="57"/>
      <c r="CH35" s="57"/>
      <c r="CI35" s="57"/>
      <c r="CJ35" s="57"/>
      <c r="CK35" s="57"/>
    </row>
    <row r="36" spans="1:89" s="6" customFormat="1">
      <c r="A36" s="677"/>
      <c r="B36" s="545"/>
      <c r="C36" s="725"/>
      <c r="D36" s="545"/>
      <c r="E36" s="739"/>
      <c r="F36" s="740"/>
      <c r="G36" s="727"/>
      <c r="H36" s="728"/>
      <c r="I36" s="552" t="s">
        <v>4</v>
      </c>
      <c r="J36" s="729"/>
      <c r="K36" s="701" t="s">
        <v>512</v>
      </c>
      <c r="L36" s="722"/>
      <c r="M36" s="722"/>
      <c r="N36" s="722"/>
      <c r="O36" s="722"/>
      <c r="P36" s="722"/>
      <c r="Q36" s="722"/>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730"/>
      <c r="AU36" s="730"/>
      <c r="AV36" s="730"/>
      <c r="AW36" s="730"/>
      <c r="AX36" s="730"/>
      <c r="AY36" s="731"/>
      <c r="AZ36" s="732"/>
      <c r="BA36" s="545"/>
      <c r="BB36" s="545"/>
      <c r="BC36" s="545"/>
      <c r="BD36" s="732"/>
      <c r="BE36" s="733"/>
      <c r="BF36" s="365"/>
      <c r="BG36" s="362"/>
      <c r="BH36" s="362"/>
      <c r="BI36" s="362"/>
      <c r="BJ36" s="365"/>
      <c r="BK36" s="361"/>
      <c r="BL36" s="361"/>
      <c r="BM36" s="361"/>
      <c r="BN36" s="361"/>
      <c r="BO36" s="361"/>
      <c r="BP36" s="372"/>
      <c r="BQ36" s="372"/>
      <c r="BR36" s="367"/>
      <c r="BS36" s="362"/>
      <c r="BT36" s="362"/>
      <c r="BU36" s="362"/>
      <c r="BV36" s="362"/>
      <c r="BW36" s="362"/>
      <c r="BX36" s="362"/>
      <c r="BY36" s="362"/>
      <c r="BZ36" s="362"/>
      <c r="CA36" s="362"/>
      <c r="CB36" s="362"/>
      <c r="CC36" s="362"/>
      <c r="CD36" s="362"/>
      <c r="CE36" s="362"/>
      <c r="CF36" s="362"/>
      <c r="CG36" s="362"/>
      <c r="CH36" s="362"/>
      <c r="CI36" s="362"/>
      <c r="CJ36" s="362"/>
      <c r="CK36" s="362"/>
    </row>
    <row r="37" spans="1:89" s="6" customFormat="1">
      <c r="A37" s="677"/>
      <c r="B37" s="545"/>
      <c r="C37" s="725"/>
      <c r="D37" s="545"/>
      <c r="E37" s="739"/>
      <c r="F37" s="740"/>
      <c r="G37" s="727"/>
      <c r="H37" s="728"/>
      <c r="I37" s="552" t="s">
        <v>5</v>
      </c>
      <c r="J37" s="729"/>
      <c r="K37" s="701" t="s">
        <v>286</v>
      </c>
      <c r="L37" s="722"/>
      <c r="M37" s="722"/>
      <c r="N37" s="722"/>
      <c r="O37" s="722"/>
      <c r="P37" s="722"/>
      <c r="Q37" s="722"/>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730"/>
      <c r="AU37" s="730"/>
      <c r="AV37" s="730"/>
      <c r="AW37" s="730"/>
      <c r="AX37" s="730"/>
      <c r="AY37" s="731"/>
      <c r="AZ37" s="732"/>
      <c r="BA37" s="545"/>
      <c r="BB37" s="545"/>
      <c r="BC37" s="545"/>
      <c r="BD37" s="732"/>
      <c r="BE37" s="733"/>
      <c r="BF37" s="365"/>
      <c r="BG37" s="362"/>
      <c r="BH37" s="362"/>
      <c r="BI37" s="362"/>
      <c r="BJ37" s="365"/>
      <c r="BK37" s="361"/>
      <c r="BL37" s="361"/>
      <c r="BM37" s="361"/>
      <c r="BN37" s="361"/>
      <c r="BO37" s="361"/>
      <c r="BP37" s="363"/>
      <c r="BQ37" s="363"/>
      <c r="BR37" s="367"/>
      <c r="BS37" s="362"/>
      <c r="BT37" s="362"/>
      <c r="BU37" s="362"/>
      <c r="BV37" s="362"/>
      <c r="BW37" s="362"/>
      <c r="BX37" s="362"/>
      <c r="BY37" s="362"/>
      <c r="BZ37" s="362"/>
      <c r="CA37" s="362"/>
      <c r="CB37" s="362"/>
      <c r="CC37" s="362"/>
      <c r="CD37" s="362"/>
      <c r="CE37" s="362"/>
      <c r="CF37" s="362"/>
      <c r="CG37" s="362"/>
      <c r="CH37" s="362"/>
      <c r="CI37" s="362"/>
      <c r="CJ37" s="362"/>
      <c r="CK37" s="362"/>
    </row>
    <row r="38" spans="1:89" s="6" customFormat="1">
      <c r="A38" s="677"/>
      <c r="B38" s="545"/>
      <c r="C38" s="725"/>
      <c r="D38" s="545"/>
      <c r="E38" s="739"/>
      <c r="F38" s="740"/>
      <c r="G38" s="727"/>
      <c r="H38" s="728"/>
      <c r="I38" s="552" t="s">
        <v>6</v>
      </c>
      <c r="J38" s="729"/>
      <c r="K38" s="701" t="s">
        <v>505</v>
      </c>
      <c r="L38" s="722"/>
      <c r="M38" s="722"/>
      <c r="N38" s="722"/>
      <c r="O38" s="722"/>
      <c r="P38" s="722"/>
      <c r="Q38" s="722"/>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730"/>
      <c r="AU38" s="730"/>
      <c r="AV38" s="730"/>
      <c r="AW38" s="730"/>
      <c r="AX38" s="730"/>
      <c r="AY38" s="731"/>
      <c r="AZ38" s="732"/>
      <c r="BA38" s="545"/>
      <c r="BB38" s="545"/>
      <c r="BC38" s="545"/>
      <c r="BD38" s="732"/>
      <c r="BE38" s="733"/>
      <c r="BF38" s="365"/>
      <c r="BG38" s="362"/>
      <c r="BH38" s="362"/>
      <c r="BI38" s="362" t="s">
        <v>18</v>
      </c>
      <c r="BJ38" s="365"/>
      <c r="BK38" s="361"/>
      <c r="BL38" s="361"/>
      <c r="BM38" s="361"/>
      <c r="BN38" s="361"/>
      <c r="BO38" s="361"/>
      <c r="BP38" s="363"/>
      <c r="BQ38" s="363"/>
      <c r="BR38" s="367"/>
      <c r="BS38" s="362"/>
      <c r="BT38" s="362"/>
      <c r="BU38" s="362"/>
      <c r="BV38" s="362"/>
      <c r="BW38" s="362"/>
      <c r="BX38" s="362"/>
      <c r="BY38" s="362"/>
      <c r="BZ38" s="362"/>
      <c r="CA38" s="362"/>
      <c r="CB38" s="362"/>
      <c r="CC38" s="362"/>
      <c r="CD38" s="362"/>
      <c r="CE38" s="362"/>
      <c r="CF38" s="362"/>
      <c r="CG38" s="362"/>
      <c r="CH38" s="362"/>
      <c r="CI38" s="362"/>
      <c r="CJ38" s="362"/>
      <c r="CK38" s="362"/>
    </row>
    <row r="39" spans="1:89" s="6" customFormat="1">
      <c r="A39" s="741"/>
      <c r="B39" s="545"/>
      <c r="C39" s="725"/>
      <c r="D39" s="545"/>
      <c r="E39" s="739"/>
      <c r="F39" s="740"/>
      <c r="G39" s="727"/>
      <c r="H39" s="728"/>
      <c r="I39" s="552" t="s">
        <v>7</v>
      </c>
      <c r="J39" s="729"/>
      <c r="K39" s="701" t="s">
        <v>498</v>
      </c>
      <c r="L39" s="722"/>
      <c r="M39" s="722"/>
      <c r="N39" s="722"/>
      <c r="O39" s="722"/>
      <c r="P39" s="722"/>
      <c r="Q39" s="722"/>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696"/>
      <c r="AP39" s="696"/>
      <c r="AQ39" s="696"/>
      <c r="AR39" s="696"/>
      <c r="AS39" s="696"/>
      <c r="AT39" s="730"/>
      <c r="AU39" s="730"/>
      <c r="AV39" s="730"/>
      <c r="AW39" s="730"/>
      <c r="AX39" s="730"/>
      <c r="AY39" s="731"/>
      <c r="AZ39" s="732"/>
      <c r="BA39" s="545"/>
      <c r="BB39" s="545"/>
      <c r="BC39" s="545"/>
      <c r="BD39" s="732"/>
      <c r="BE39" s="733"/>
      <c r="BF39" s="365"/>
      <c r="BG39" s="362"/>
      <c r="BH39" s="362"/>
      <c r="BI39" s="362"/>
      <c r="BJ39" s="365"/>
      <c r="BK39" s="361"/>
      <c r="BL39" s="361"/>
      <c r="BM39" s="361"/>
      <c r="BN39" s="361"/>
      <c r="BO39" s="361"/>
      <c r="BP39" s="363"/>
      <c r="BQ39" s="363"/>
      <c r="BR39" s="367"/>
      <c r="BS39" s="362"/>
      <c r="BT39" s="362"/>
      <c r="BU39" s="362"/>
      <c r="BV39" s="362"/>
      <c r="BW39" s="362"/>
      <c r="BX39" s="362"/>
      <c r="BY39" s="362"/>
      <c r="BZ39" s="362"/>
      <c r="CA39" s="362"/>
      <c r="CB39" s="362"/>
      <c r="CC39" s="362"/>
      <c r="CD39" s="362"/>
      <c r="CE39" s="362"/>
      <c r="CF39" s="362"/>
      <c r="CG39" s="362"/>
      <c r="CH39" s="362"/>
      <c r="CI39" s="362"/>
      <c r="CJ39" s="362"/>
      <c r="CK39" s="362"/>
    </row>
    <row r="40" spans="1:89" s="6" customFormat="1">
      <c r="A40" s="677"/>
      <c r="B40" s="545"/>
      <c r="C40" s="725"/>
      <c r="D40" s="545"/>
      <c r="E40" s="739"/>
      <c r="F40" s="740"/>
      <c r="G40" s="727"/>
      <c r="H40" s="728"/>
      <c r="I40" s="552" t="s">
        <v>8</v>
      </c>
      <c r="J40" s="729"/>
      <c r="K40" s="701" t="s">
        <v>504</v>
      </c>
      <c r="L40" s="722"/>
      <c r="M40" s="722"/>
      <c r="N40" s="722"/>
      <c r="O40" s="722"/>
      <c r="P40" s="722"/>
      <c r="Q40" s="722"/>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696"/>
      <c r="AS40" s="696"/>
      <c r="AT40" s="730"/>
      <c r="AU40" s="730"/>
      <c r="AV40" s="730"/>
      <c r="AW40" s="730"/>
      <c r="AX40" s="730"/>
      <c r="AY40" s="731"/>
      <c r="AZ40" s="732"/>
      <c r="BA40" s="545"/>
      <c r="BB40" s="545"/>
      <c r="BC40" s="545"/>
      <c r="BD40" s="732"/>
      <c r="BE40" s="733"/>
      <c r="BF40" s="365"/>
      <c r="BG40" s="362"/>
      <c r="BH40" s="362"/>
      <c r="BI40" s="362"/>
      <c r="BJ40" s="365"/>
      <c r="BK40" s="361"/>
      <c r="BL40" s="361"/>
      <c r="BM40" s="361"/>
      <c r="BN40" s="361"/>
      <c r="BO40" s="361"/>
      <c r="BP40" s="363"/>
      <c r="BQ40" s="363"/>
      <c r="BR40" s="367"/>
      <c r="BS40" s="362"/>
      <c r="BT40" s="362"/>
      <c r="BU40" s="362"/>
      <c r="BV40" s="362"/>
      <c r="BW40" s="362"/>
      <c r="BX40" s="362"/>
      <c r="BY40" s="362"/>
      <c r="BZ40" s="362"/>
      <c r="CA40" s="362"/>
      <c r="CB40" s="362"/>
      <c r="CC40" s="362"/>
      <c r="CD40" s="362"/>
      <c r="CE40" s="362"/>
      <c r="CF40" s="362"/>
      <c r="CG40" s="362"/>
      <c r="CH40" s="362"/>
      <c r="CI40" s="362"/>
      <c r="CJ40" s="362"/>
      <c r="CK40" s="362"/>
    </row>
    <row r="41" spans="1:89" s="19" customFormat="1" ht="3.75" customHeight="1">
      <c r="A41" s="677"/>
      <c r="B41" s="489"/>
      <c r="C41" s="675"/>
      <c r="D41" s="489"/>
      <c r="E41" s="737"/>
      <c r="F41" s="738"/>
      <c r="G41" s="720"/>
      <c r="H41" s="721"/>
      <c r="I41" s="507"/>
      <c r="J41" s="722"/>
      <c r="K41" s="722"/>
      <c r="L41" s="722"/>
      <c r="M41" s="722"/>
      <c r="N41" s="722"/>
      <c r="O41" s="722"/>
      <c r="P41" s="722"/>
      <c r="Q41" s="722"/>
      <c r="R41" s="723"/>
      <c r="S41" s="723"/>
      <c r="T41" s="723"/>
      <c r="U41" s="723"/>
      <c r="V41" s="723"/>
      <c r="W41" s="723"/>
      <c r="X41" s="723"/>
      <c r="Y41" s="723"/>
      <c r="Z41" s="723"/>
      <c r="AA41" s="723"/>
      <c r="AB41" s="723"/>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4"/>
      <c r="AZ41" s="689"/>
      <c r="BA41" s="489"/>
      <c r="BB41" s="489"/>
      <c r="BC41" s="489"/>
      <c r="BD41" s="689"/>
      <c r="BE41" s="702"/>
      <c r="BF41" s="62"/>
      <c r="BG41" s="57"/>
      <c r="BH41" s="57"/>
      <c r="BI41" s="57"/>
      <c r="BJ41" s="62"/>
      <c r="BK41" s="58"/>
      <c r="BL41" s="58"/>
      <c r="BM41" s="58"/>
      <c r="BN41" s="58"/>
      <c r="BO41" s="58"/>
      <c r="BP41" s="131"/>
      <c r="BQ41" s="131"/>
      <c r="BR41" s="84"/>
      <c r="BS41" s="57"/>
      <c r="BT41" s="57"/>
      <c r="BU41" s="57"/>
      <c r="BV41" s="57"/>
      <c r="BW41" s="57"/>
      <c r="BX41" s="57"/>
      <c r="BY41" s="57"/>
      <c r="BZ41" s="57"/>
      <c r="CA41" s="57"/>
      <c r="CB41" s="57"/>
      <c r="CC41" s="57"/>
      <c r="CD41" s="57"/>
      <c r="CE41" s="57"/>
      <c r="CF41" s="57"/>
      <c r="CG41" s="57"/>
      <c r="CH41" s="57"/>
      <c r="CI41" s="57"/>
      <c r="CJ41" s="57"/>
      <c r="CK41" s="57"/>
    </row>
    <row r="42" spans="1:89" s="19" customFormat="1">
      <c r="A42" s="677"/>
      <c r="B42" s="489"/>
      <c r="C42" s="675"/>
      <c r="D42" s="489"/>
      <c r="E42" s="737"/>
      <c r="F42" s="738"/>
      <c r="G42" s="714" t="str">
        <f>CONCATENATE(E31,".3")</f>
        <v>7.1.3</v>
      </c>
      <c r="H42" s="715"/>
      <c r="I42" s="686" t="s">
        <v>328</v>
      </c>
      <c r="J42" s="716"/>
      <c r="K42" s="716"/>
      <c r="L42" s="716"/>
      <c r="M42" s="716"/>
      <c r="N42" s="716"/>
      <c r="O42" s="716"/>
      <c r="P42" s="716"/>
      <c r="Q42" s="716"/>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9"/>
      <c r="AZ42" s="689"/>
      <c r="BA42" s="1069"/>
      <c r="BB42" s="1070"/>
      <c r="BC42" s="1071"/>
      <c r="BD42" s="689"/>
      <c r="BE42" s="702"/>
      <c r="BF42" s="62"/>
      <c r="BG42" s="57"/>
      <c r="BH42" s="57"/>
      <c r="BI42" s="57"/>
      <c r="BJ42" s="365"/>
      <c r="BK42" s="361"/>
      <c r="BL42" s="361"/>
      <c r="BM42" s="361"/>
      <c r="BN42" s="361"/>
      <c r="BO42" s="361"/>
      <c r="BP42" s="124" t="str">
        <f>IF(OR(BA42="x",BA42=""),"",IF(AND($BO$28=1,BK42&lt;&gt;""),1,IF(AND($BO$28=2,BL42&lt;&gt;""),1,IF(AND($BO$28=3,BM42&lt;&gt;""),1,IF(AND($BO$28=4,BN42&lt;&gt;""),1,IF(AND($BO$28=5,BO42&lt;&gt;""),1,0))))))</f>
        <v/>
      </c>
      <c r="BQ42" s="65">
        <f>IF(BR33=0,0,IF(OR(BA42="x",BA42=""),0,BA42))</f>
        <v>0</v>
      </c>
      <c r="BR42" s="367"/>
      <c r="BS42" s="57"/>
      <c r="BT42" s="57"/>
      <c r="BU42" s="57"/>
      <c r="BV42" s="57"/>
      <c r="BW42" s="57"/>
      <c r="BX42" s="57"/>
      <c r="BY42" s="57"/>
      <c r="BZ42" s="57"/>
      <c r="CA42" s="57"/>
      <c r="CB42" s="57"/>
      <c r="CC42" s="57"/>
      <c r="CD42" s="57"/>
      <c r="CE42" s="57"/>
      <c r="CF42" s="57"/>
      <c r="CG42" s="57"/>
      <c r="CH42" s="57"/>
      <c r="CI42" s="57"/>
      <c r="CJ42" s="57"/>
      <c r="CK42" s="57"/>
    </row>
    <row r="43" spans="1:89" s="19" customFormat="1" ht="3.75" customHeight="1">
      <c r="A43" s="677"/>
      <c r="B43" s="489"/>
      <c r="C43" s="675"/>
      <c r="D43" s="489"/>
      <c r="E43" s="737"/>
      <c r="F43" s="738"/>
      <c r="G43" s="720"/>
      <c r="H43" s="721"/>
      <c r="I43" s="507"/>
      <c r="J43" s="722"/>
      <c r="K43" s="722"/>
      <c r="L43" s="722"/>
      <c r="M43" s="722"/>
      <c r="N43" s="722"/>
      <c r="O43" s="722"/>
      <c r="P43" s="722"/>
      <c r="Q43" s="722"/>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4"/>
      <c r="AZ43" s="689"/>
      <c r="BA43" s="489"/>
      <c r="BB43" s="489"/>
      <c r="BC43" s="489"/>
      <c r="BD43" s="689"/>
      <c r="BE43" s="702"/>
      <c r="BF43" s="62"/>
      <c r="BG43" s="57"/>
      <c r="BH43" s="57"/>
      <c r="BI43" s="57"/>
      <c r="BJ43" s="365"/>
      <c r="BK43" s="361"/>
      <c r="BL43" s="361"/>
      <c r="BM43" s="361"/>
      <c r="BN43" s="361"/>
      <c r="BO43" s="361"/>
      <c r="BP43" s="78"/>
      <c r="BQ43" s="78"/>
      <c r="BR43" s="84"/>
      <c r="BS43" s="57"/>
      <c r="BT43" s="57"/>
      <c r="BU43" s="57"/>
      <c r="BV43" s="57"/>
      <c r="BW43" s="57"/>
      <c r="BX43" s="57"/>
      <c r="BY43" s="57"/>
      <c r="BZ43" s="57"/>
      <c r="CA43" s="57"/>
      <c r="CB43" s="57"/>
      <c r="CC43" s="57"/>
      <c r="CD43" s="57"/>
      <c r="CE43" s="57"/>
      <c r="CF43" s="57"/>
      <c r="CG43" s="57"/>
      <c r="CH43" s="57"/>
      <c r="CI43" s="57"/>
      <c r="CJ43" s="57"/>
      <c r="CK43" s="57"/>
    </row>
    <row r="44" spans="1:89" s="19" customFormat="1">
      <c r="A44" s="677"/>
      <c r="B44" s="489"/>
      <c r="C44" s="675"/>
      <c r="D44" s="489"/>
      <c r="E44" s="737"/>
      <c r="F44" s="738"/>
      <c r="G44" s="714" t="str">
        <f>CONCATENATE(E31,".4")</f>
        <v>7.1.4</v>
      </c>
      <c r="H44" s="715"/>
      <c r="I44" s="686" t="s">
        <v>9</v>
      </c>
      <c r="J44" s="716"/>
      <c r="K44" s="716"/>
      <c r="L44" s="716"/>
      <c r="M44" s="716"/>
      <c r="N44" s="716"/>
      <c r="O44" s="716"/>
      <c r="P44" s="716"/>
      <c r="Q44" s="716"/>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9"/>
      <c r="AZ44" s="689"/>
      <c r="BA44" s="1069"/>
      <c r="BB44" s="1070"/>
      <c r="BC44" s="1071"/>
      <c r="BD44" s="689"/>
      <c r="BE44" s="702"/>
      <c r="BF44" s="62"/>
      <c r="BG44" s="57"/>
      <c r="BH44" s="57"/>
      <c r="BI44" s="57"/>
      <c r="BJ44" s="365"/>
      <c r="BK44" s="361"/>
      <c r="BL44" s="361"/>
      <c r="BM44" s="361"/>
      <c r="BN44" s="361"/>
      <c r="BO44" s="361"/>
      <c r="BP44" s="124" t="str">
        <f>IF(OR(BA44="x",BA44=""),"",IF(AND($BO$28=1,BK44&lt;&gt;""),1,IF(AND($BO$28=2,BL44&lt;&gt;""),1,IF(AND($BO$28=3,BM44&lt;&gt;""),1,IF(AND($BO$28=4,BN44&lt;&gt;""),1,IF(AND($BO$28=5,BO44&lt;&gt;""),1,0))))))</f>
        <v/>
      </c>
      <c r="BQ44" s="65">
        <f>IF(BR33=0,0,IF(OR(BA44="x",BA44=""),0,BA44))</f>
        <v>0</v>
      </c>
      <c r="BR44" s="367"/>
      <c r="BS44" s="57"/>
      <c r="BT44" s="57"/>
      <c r="BU44" s="57"/>
      <c r="BV44" s="57"/>
      <c r="BW44" s="57"/>
      <c r="BX44" s="57"/>
      <c r="BY44" s="57"/>
      <c r="BZ44" s="57"/>
      <c r="CA44" s="57"/>
      <c r="CB44" s="57"/>
      <c r="CC44" s="57"/>
      <c r="CD44" s="57"/>
      <c r="CE44" s="57"/>
      <c r="CF44" s="57"/>
      <c r="CG44" s="57"/>
      <c r="CH44" s="57"/>
      <c r="CI44" s="57"/>
      <c r="CJ44" s="57"/>
      <c r="CK44" s="57"/>
    </row>
    <row r="45" spans="1:89" s="19" customFormat="1" ht="3.75" customHeight="1">
      <c r="A45" s="677"/>
      <c r="B45" s="489"/>
      <c r="C45" s="675"/>
      <c r="D45" s="489"/>
      <c r="E45" s="675"/>
      <c r="F45" s="679"/>
      <c r="G45" s="690"/>
      <c r="H45" s="691"/>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8"/>
      <c r="AZ45" s="689"/>
      <c r="BA45" s="489"/>
      <c r="BB45" s="489"/>
      <c r="BC45" s="489"/>
      <c r="BD45" s="689"/>
      <c r="BE45" s="702"/>
      <c r="BF45" s="62"/>
      <c r="BG45" s="57"/>
      <c r="BH45" s="57"/>
      <c r="BI45" s="57"/>
      <c r="BJ45" s="365"/>
      <c r="BK45" s="361"/>
      <c r="BL45" s="361"/>
      <c r="BM45" s="361"/>
      <c r="BN45" s="361"/>
      <c r="BO45" s="361"/>
      <c r="BP45" s="78"/>
      <c r="BQ45" s="78"/>
      <c r="BR45" s="84"/>
      <c r="BS45" s="57"/>
      <c r="BT45" s="57"/>
      <c r="BU45" s="57"/>
      <c r="BV45" s="57"/>
      <c r="BW45" s="57"/>
      <c r="BX45" s="57"/>
      <c r="BY45" s="57"/>
      <c r="BZ45" s="57"/>
      <c r="CA45" s="57"/>
      <c r="CB45" s="57"/>
      <c r="CC45" s="57"/>
      <c r="CD45" s="57"/>
      <c r="CE45" s="57"/>
      <c r="CF45" s="57"/>
      <c r="CG45" s="57"/>
      <c r="CH45" s="57"/>
      <c r="CI45" s="57"/>
      <c r="CJ45" s="57"/>
      <c r="CK45" s="57"/>
    </row>
    <row r="46" spans="1:89" s="19" customFormat="1">
      <c r="A46" s="677"/>
      <c r="B46" s="489"/>
      <c r="C46" s="675"/>
      <c r="D46" s="489"/>
      <c r="E46" s="675"/>
      <c r="F46" s="679"/>
      <c r="G46" s="680"/>
      <c r="H46" s="683"/>
      <c r="I46" s="489"/>
      <c r="J46" s="489"/>
      <c r="K46" s="489"/>
      <c r="L46" s="489"/>
      <c r="M46" s="489"/>
      <c r="N46" s="489"/>
      <c r="O46" s="489"/>
      <c r="P46" s="489"/>
      <c r="Q46" s="489"/>
      <c r="R46" s="489"/>
      <c r="S46" s="489"/>
      <c r="T46" s="489"/>
      <c r="U46" s="489"/>
      <c r="V46" s="489"/>
      <c r="W46" s="489"/>
      <c r="X46" s="489"/>
      <c r="Y46" s="489"/>
      <c r="Z46" s="489"/>
      <c r="AA46" s="489"/>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89"/>
      <c r="AY46" s="489"/>
      <c r="AZ46" s="689"/>
      <c r="BA46" s="489"/>
      <c r="BB46" s="489"/>
      <c r="BC46" s="489"/>
      <c r="BD46" s="689"/>
      <c r="BE46" s="702"/>
      <c r="BF46" s="62"/>
      <c r="BG46" s="57"/>
      <c r="BH46" s="57"/>
      <c r="BI46" s="57"/>
      <c r="BJ46" s="62"/>
      <c r="BK46" s="265" t="s">
        <v>228</v>
      </c>
      <c r="BL46" s="266"/>
      <c r="BM46" s="266"/>
      <c r="BN46" s="266"/>
      <c r="BO46" s="267"/>
      <c r="BP46" s="131"/>
      <c r="BQ46" s="131"/>
      <c r="BR46" s="84"/>
      <c r="BS46" s="57"/>
      <c r="BT46" s="57"/>
      <c r="BU46" s="57"/>
      <c r="BV46" s="57"/>
      <c r="BW46" s="57"/>
      <c r="BX46" s="57"/>
      <c r="BY46" s="57"/>
      <c r="BZ46" s="57"/>
      <c r="CA46" s="57"/>
      <c r="CB46" s="57"/>
      <c r="CC46" s="57"/>
      <c r="CD46" s="57"/>
      <c r="CE46" s="57"/>
      <c r="CF46" s="57"/>
      <c r="CG46" s="57"/>
      <c r="CH46" s="57"/>
      <c r="CI46" s="57"/>
      <c r="CJ46" s="57"/>
      <c r="CK46" s="57"/>
    </row>
    <row r="47" spans="1:89" s="19" customFormat="1">
      <c r="A47" s="677"/>
      <c r="B47" s="489"/>
      <c r="C47" s="675"/>
      <c r="D47" s="489"/>
      <c r="E47" s="676" t="str">
        <f>CONCATENATE($C$29,"2")</f>
        <v>7.2</v>
      </c>
      <c r="F47" s="677"/>
      <c r="G47" s="1074" t="str">
        <f>IF(F18="","",F18)</f>
        <v>Corrective Maintenance</v>
      </c>
      <c r="H47" s="1075"/>
      <c r="I47" s="1075"/>
      <c r="J47" s="1075"/>
      <c r="K47" s="1075"/>
      <c r="L47" s="1075"/>
      <c r="M47" s="1075"/>
      <c r="N47" s="1075"/>
      <c r="O47" s="1075"/>
      <c r="P47" s="1075"/>
      <c r="Q47" s="1075"/>
      <c r="R47" s="1075"/>
      <c r="S47" s="1075"/>
      <c r="T47" s="1075"/>
      <c r="U47" s="1075"/>
      <c r="V47" s="1075"/>
      <c r="W47" s="1075"/>
      <c r="X47" s="1075"/>
      <c r="Y47" s="1075"/>
      <c r="Z47" s="1075"/>
      <c r="AA47" s="1075"/>
      <c r="AB47" s="1075"/>
      <c r="AC47" s="1075"/>
      <c r="AD47" s="1075"/>
      <c r="AE47" s="1075"/>
      <c r="AF47" s="1075"/>
      <c r="AG47" s="1075"/>
      <c r="AH47" s="1075"/>
      <c r="AI47" s="1075"/>
      <c r="AJ47" s="1075"/>
      <c r="AK47" s="1075"/>
      <c r="AL47" s="1075"/>
      <c r="AM47" s="1075"/>
      <c r="AN47" s="1075"/>
      <c r="AO47" s="1075"/>
      <c r="AP47" s="1076"/>
      <c r="AQ47" s="1076"/>
      <c r="AR47" s="1076"/>
      <c r="AS47" s="1076"/>
      <c r="AT47" s="1076"/>
      <c r="AU47" s="1076"/>
      <c r="AV47" s="1076"/>
      <c r="AW47" s="1076"/>
      <c r="AX47" s="1076"/>
      <c r="AY47" s="1076"/>
      <c r="AZ47" s="1077" t="str">
        <f>IF(BA49="N",BQ47,IF(BR49=0,"",IF(BA49="Y",SUM(BQ47/BP47),"")))</f>
        <v/>
      </c>
      <c r="BA47" s="1077"/>
      <c r="BB47" s="1077"/>
      <c r="BC47" s="1077"/>
      <c r="BD47" s="1078"/>
      <c r="BE47" s="678"/>
      <c r="BF47" s="62"/>
      <c r="BG47" s="57"/>
      <c r="BH47" s="57"/>
      <c r="BI47" s="57"/>
      <c r="BJ47" s="60" t="s">
        <v>227</v>
      </c>
      <c r="BK47" s="60">
        <v>1</v>
      </c>
      <c r="BL47" s="163">
        <v>2</v>
      </c>
      <c r="BM47" s="60">
        <v>3</v>
      </c>
      <c r="BN47" s="60">
        <v>4</v>
      </c>
      <c r="BO47" s="60">
        <v>5</v>
      </c>
      <c r="BP47" s="65">
        <f>IF(BA49="N",8,IF(BR49=0,0,IF(BP49="",0,8)))</f>
        <v>0</v>
      </c>
      <c r="BQ47" s="65">
        <f>SUM(BQ49:BQ60)</f>
        <v>0</v>
      </c>
      <c r="BR47" s="164" t="str">
        <f>IF(BA49="N",0,IF(BP47=0,"",IF(SUM(BQ47/BP47)&gt;1,1,SUM(BQ47/BP47))))</f>
        <v/>
      </c>
      <c r="BS47" s="57"/>
      <c r="BT47" s="57"/>
      <c r="BU47" s="57"/>
      <c r="BV47" s="57"/>
      <c r="BW47" s="57"/>
      <c r="BX47" s="57"/>
      <c r="BY47" s="57"/>
      <c r="BZ47" s="57"/>
      <c r="CA47" s="57"/>
      <c r="CB47" s="57"/>
      <c r="CC47" s="57"/>
      <c r="CD47" s="57"/>
      <c r="CE47" s="57"/>
      <c r="CF47" s="57"/>
      <c r="CG47" s="57"/>
      <c r="CH47" s="57"/>
      <c r="CI47" s="57"/>
      <c r="CJ47" s="57"/>
      <c r="CK47" s="57"/>
    </row>
    <row r="48" spans="1:89" s="19" customFormat="1" ht="3.75" customHeight="1">
      <c r="A48" s="677"/>
      <c r="B48" s="489"/>
      <c r="C48" s="675"/>
      <c r="D48" s="489"/>
      <c r="E48" s="675"/>
      <c r="F48" s="679"/>
      <c r="G48" s="712"/>
      <c r="H48" s="713"/>
      <c r="I48" s="713"/>
      <c r="J48" s="713"/>
      <c r="K48" s="713"/>
      <c r="L48" s="713"/>
      <c r="M48" s="713"/>
      <c r="N48" s="713"/>
      <c r="O48" s="713"/>
      <c r="P48" s="713"/>
      <c r="Q48" s="713"/>
      <c r="R48" s="713"/>
      <c r="S48" s="713"/>
      <c r="T48" s="713"/>
      <c r="U48" s="713"/>
      <c r="V48" s="713"/>
      <c r="W48" s="713"/>
      <c r="X48" s="713"/>
      <c r="Y48" s="713"/>
      <c r="Z48" s="713"/>
      <c r="AA48" s="713"/>
      <c r="AB48" s="713"/>
      <c r="AC48" s="713"/>
      <c r="AD48" s="713"/>
      <c r="AE48" s="713"/>
      <c r="AF48" s="713"/>
      <c r="AG48" s="713"/>
      <c r="AH48" s="713"/>
      <c r="AI48" s="713"/>
      <c r="AJ48" s="713"/>
      <c r="AK48" s="713"/>
      <c r="AL48" s="713"/>
      <c r="AM48" s="713"/>
      <c r="AN48" s="713"/>
      <c r="AO48" s="713"/>
      <c r="AP48" s="681"/>
      <c r="AQ48" s="681"/>
      <c r="AR48" s="681"/>
      <c r="AS48" s="681"/>
      <c r="AT48" s="681"/>
      <c r="AU48" s="681"/>
      <c r="AV48" s="681"/>
      <c r="AW48" s="681"/>
      <c r="AX48" s="681"/>
      <c r="AY48" s="681"/>
      <c r="AZ48" s="682"/>
      <c r="BA48" s="682"/>
      <c r="BB48" s="682"/>
      <c r="BC48" s="682"/>
      <c r="BD48" s="683"/>
      <c r="BE48" s="702"/>
      <c r="BF48" s="62"/>
      <c r="BG48" s="57"/>
      <c r="BH48" s="57"/>
      <c r="BI48" s="57"/>
      <c r="BJ48" s="85"/>
      <c r="BK48" s="77"/>
      <c r="BL48" s="77"/>
      <c r="BM48" s="58"/>
      <c r="BN48" s="58"/>
      <c r="BO48" s="58"/>
      <c r="BP48" s="78"/>
      <c r="BQ48" s="78"/>
      <c r="BR48" s="79"/>
      <c r="BS48" s="57"/>
      <c r="BT48" s="57"/>
      <c r="BU48" s="57"/>
      <c r="BV48" s="57"/>
      <c r="BW48" s="57"/>
      <c r="BX48" s="57"/>
      <c r="BY48" s="57"/>
      <c r="BZ48" s="57"/>
      <c r="CA48" s="57"/>
      <c r="CB48" s="57"/>
      <c r="CC48" s="57"/>
      <c r="CD48" s="57"/>
      <c r="CE48" s="57"/>
      <c r="CF48" s="57"/>
      <c r="CG48" s="57"/>
      <c r="CH48" s="57"/>
      <c r="CI48" s="57"/>
      <c r="CJ48" s="57"/>
      <c r="CK48" s="57"/>
    </row>
    <row r="49" spans="1:89" s="19" customFormat="1">
      <c r="A49" s="677"/>
      <c r="B49" s="489"/>
      <c r="C49" s="675"/>
      <c r="D49" s="489"/>
      <c r="E49" s="675"/>
      <c r="F49" s="679"/>
      <c r="G49" s="714" t="str">
        <f>CONCATENATE(E47,".1")</f>
        <v>7.2.1</v>
      </c>
      <c r="H49" s="715"/>
      <c r="I49" s="686" t="s">
        <v>501</v>
      </c>
      <c r="J49" s="716"/>
      <c r="K49" s="716"/>
      <c r="L49" s="71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717"/>
      <c r="AP49" s="686"/>
      <c r="AQ49" s="686"/>
      <c r="AR49" s="686"/>
      <c r="AS49" s="686"/>
      <c r="AT49" s="686"/>
      <c r="AU49" s="686"/>
      <c r="AV49" s="686"/>
      <c r="AW49" s="687" t="s">
        <v>12</v>
      </c>
      <c r="AX49" s="686"/>
      <c r="AY49" s="688"/>
      <c r="AZ49" s="689"/>
      <c r="BA49" s="1069"/>
      <c r="BB49" s="1070"/>
      <c r="BC49" s="1071"/>
      <c r="BD49" s="689"/>
      <c r="BE49" s="702"/>
      <c r="BF49" s="62"/>
      <c r="BG49" s="57"/>
      <c r="BH49" s="57"/>
      <c r="BI49" s="57"/>
      <c r="BJ49" s="64" t="s">
        <v>88</v>
      </c>
      <c r="BK49" s="76" t="s">
        <v>16</v>
      </c>
      <c r="BL49" s="76" t="s">
        <v>16</v>
      </c>
      <c r="BM49" s="76" t="s">
        <v>16</v>
      </c>
      <c r="BN49" s="76" t="s">
        <v>16</v>
      </c>
      <c r="BO49" s="76" t="s">
        <v>16</v>
      </c>
      <c r="BP49" s="124" t="str">
        <f>IF(OR(BA49="x",BA49=""),"",IF(AND($BO$28=1,BK49&lt;&gt;""),1,IF(AND($BO$28=2,BL49&lt;&gt;""),1,IF(AND($BO$28=3,BM49&lt;&gt;""),1,IF(AND($BO$28=4,BN49&lt;&gt;""),1,IF(AND($BO$28=5,BO49&lt;&gt;""),1,0))))))</f>
        <v/>
      </c>
      <c r="BQ49" s="65">
        <f>IF(BR49=0,0,IF(OR(BA49="x",BA49=""),0,IF(BA49="Y",2,0)))</f>
        <v>0</v>
      </c>
      <c r="BR49" s="126">
        <f>IF(BA49="N",0,SUM(BK50:BO50))</f>
        <v>1</v>
      </c>
      <c r="BS49" s="57"/>
      <c r="BT49" s="57"/>
      <c r="BU49" s="57"/>
      <c r="BV49" s="57"/>
      <c r="BW49" s="57"/>
      <c r="BX49" s="57"/>
      <c r="BY49" s="57"/>
      <c r="BZ49" s="57"/>
      <c r="CA49" s="57"/>
      <c r="CB49" s="57"/>
      <c r="CC49" s="57"/>
      <c r="CD49" s="57"/>
      <c r="CE49" s="57"/>
      <c r="CF49" s="57"/>
      <c r="CG49" s="57"/>
      <c r="CH49" s="57"/>
      <c r="CI49" s="57"/>
      <c r="CJ49" s="57"/>
      <c r="CK49" s="57"/>
    </row>
    <row r="50" spans="1:89" s="19" customFormat="1" ht="3.75" customHeight="1">
      <c r="A50" s="677"/>
      <c r="B50" s="489"/>
      <c r="C50" s="675"/>
      <c r="D50" s="489"/>
      <c r="E50" s="675"/>
      <c r="F50" s="679"/>
      <c r="G50" s="720"/>
      <c r="H50" s="721"/>
      <c r="I50" s="507"/>
      <c r="J50" s="722"/>
      <c r="K50" s="722"/>
      <c r="L50" s="722"/>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723"/>
      <c r="AM50" s="723"/>
      <c r="AN50" s="723"/>
      <c r="AO50" s="723"/>
      <c r="AP50" s="507"/>
      <c r="AQ50" s="507"/>
      <c r="AR50" s="507"/>
      <c r="AS50" s="507"/>
      <c r="AT50" s="507"/>
      <c r="AU50" s="507"/>
      <c r="AV50" s="507"/>
      <c r="AW50" s="507"/>
      <c r="AX50" s="507"/>
      <c r="AY50" s="508"/>
      <c r="AZ50" s="689"/>
      <c r="BA50" s="489"/>
      <c r="BB50" s="489"/>
      <c r="BC50" s="489"/>
      <c r="BD50" s="689"/>
      <c r="BE50" s="702"/>
      <c r="BF50" s="62"/>
      <c r="BG50" s="57"/>
      <c r="BH50" s="57"/>
      <c r="BI50" s="57"/>
      <c r="BJ50" s="125"/>
      <c r="BK50" s="126">
        <f>IF(AND($BO$28=1,BK49&lt;&gt;""),1,0)</f>
        <v>1</v>
      </c>
      <c r="BL50" s="126">
        <f>IF(AND($BO$28=2,BL49&lt;&gt;""),1,0)</f>
        <v>0</v>
      </c>
      <c r="BM50" s="126">
        <f>IF(AND($BO$28=3,BM49&lt;&gt;""),1,0)</f>
        <v>0</v>
      </c>
      <c r="BN50" s="126">
        <f>IF(AND($BO$28=4,BN49&lt;&gt;""),1,0)</f>
        <v>0</v>
      </c>
      <c r="BO50" s="126">
        <f>IF(AND($BO$28=5,BO49&lt;&gt;""),1,0)</f>
        <v>0</v>
      </c>
      <c r="BP50" s="78"/>
      <c r="BQ50" s="78"/>
      <c r="BR50" s="84"/>
      <c r="BS50" s="57"/>
      <c r="BT50" s="57"/>
      <c r="BU50" s="57"/>
      <c r="BV50" s="57"/>
      <c r="BW50" s="57"/>
      <c r="BX50" s="57"/>
      <c r="BY50" s="57"/>
      <c r="BZ50" s="57"/>
      <c r="CA50" s="57"/>
      <c r="CB50" s="57"/>
      <c r="CC50" s="57"/>
      <c r="CD50" s="57"/>
      <c r="CE50" s="57"/>
      <c r="CF50" s="57"/>
      <c r="CG50" s="57"/>
      <c r="CH50" s="57"/>
      <c r="CI50" s="57"/>
      <c r="CJ50" s="57"/>
      <c r="CK50" s="57"/>
    </row>
    <row r="51" spans="1:89" s="19" customFormat="1">
      <c r="A51" s="677"/>
      <c r="B51" s="489"/>
      <c r="C51" s="675"/>
      <c r="D51" s="489"/>
      <c r="E51" s="675"/>
      <c r="F51" s="679"/>
      <c r="G51" s="714" t="str">
        <f>CONCATENATE(E47,".2")</f>
        <v>7.2.2</v>
      </c>
      <c r="H51" s="715"/>
      <c r="I51" s="686" t="s">
        <v>329</v>
      </c>
      <c r="J51" s="716"/>
      <c r="K51" s="716"/>
      <c r="L51" s="71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686"/>
      <c r="AQ51" s="686"/>
      <c r="AR51" s="686"/>
      <c r="AS51" s="686"/>
      <c r="AT51" s="686"/>
      <c r="AU51" s="686"/>
      <c r="AV51" s="686"/>
      <c r="AW51" s="686"/>
      <c r="AX51" s="686"/>
      <c r="AY51" s="688"/>
      <c r="AZ51" s="689"/>
      <c r="BA51" s="1069"/>
      <c r="BB51" s="1070"/>
      <c r="BC51" s="1071"/>
      <c r="BD51" s="689"/>
      <c r="BE51" s="702"/>
      <c r="BF51" s="62"/>
      <c r="BG51" s="57"/>
      <c r="BH51" s="57"/>
      <c r="BI51" s="57"/>
      <c r="BJ51" s="365"/>
      <c r="BK51" s="361"/>
      <c r="BL51" s="361"/>
      <c r="BM51" s="361"/>
      <c r="BN51" s="361"/>
      <c r="BO51" s="361"/>
      <c r="BP51" s="124" t="str">
        <f>IF(OR(BA51="x",BA51=""),"",IF(AND($BO$28=1,BK51&lt;&gt;""),1,IF(AND($BO$28=2,BL51&lt;&gt;""),1,IF(AND($BO$28=3,BM51&lt;&gt;""),1,IF(AND($BO$28=4,BN51&lt;&gt;""),1,IF(AND($BO$28=5,BO51&lt;&gt;""),1,0))))))</f>
        <v/>
      </c>
      <c r="BQ51" s="65">
        <f>IF(BR49=0,0,IF(OR(BA51="x",BA51=""),0,BA51))</f>
        <v>0</v>
      </c>
      <c r="BR51" s="367"/>
      <c r="BS51" s="57"/>
      <c r="BT51" s="57"/>
      <c r="BU51" s="57"/>
      <c r="BV51" s="57"/>
      <c r="BW51" s="57"/>
      <c r="BX51" s="57"/>
      <c r="BY51" s="57"/>
      <c r="BZ51" s="57"/>
      <c r="CA51" s="57"/>
      <c r="CB51" s="57"/>
      <c r="CC51" s="57"/>
      <c r="CD51" s="57"/>
      <c r="CE51" s="57"/>
      <c r="CF51" s="57"/>
      <c r="CG51" s="57"/>
      <c r="CH51" s="57"/>
      <c r="CI51" s="57"/>
      <c r="CJ51" s="57"/>
      <c r="CK51" s="57"/>
    </row>
    <row r="52" spans="1:89" s="6" customFormat="1">
      <c r="A52" s="677"/>
      <c r="B52" s="545"/>
      <c r="C52" s="725"/>
      <c r="D52" s="545"/>
      <c r="E52" s="725"/>
      <c r="F52" s="726"/>
      <c r="G52" s="727"/>
      <c r="H52" s="728"/>
      <c r="I52" s="552" t="s">
        <v>4</v>
      </c>
      <c r="J52" s="729"/>
      <c r="K52" s="701" t="s">
        <v>813</v>
      </c>
      <c r="L52" s="722"/>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701"/>
      <c r="AQ52" s="701"/>
      <c r="AR52" s="701"/>
      <c r="AS52" s="701"/>
      <c r="AT52" s="545"/>
      <c r="AU52" s="545"/>
      <c r="AV52" s="545"/>
      <c r="AW52" s="545"/>
      <c r="AX52" s="545"/>
      <c r="AY52" s="742"/>
      <c r="AZ52" s="732"/>
      <c r="BA52" s="545"/>
      <c r="BB52" s="545"/>
      <c r="BC52" s="545"/>
      <c r="BD52" s="732"/>
      <c r="BE52" s="733"/>
      <c r="BF52" s="365"/>
      <c r="BG52" s="362"/>
      <c r="BH52" s="362"/>
      <c r="BI52" s="362"/>
      <c r="BJ52" s="365"/>
      <c r="BK52" s="361"/>
      <c r="BL52" s="361"/>
      <c r="BM52" s="361"/>
      <c r="BN52" s="361"/>
      <c r="BO52" s="361"/>
      <c r="BP52" s="372"/>
      <c r="BQ52" s="372"/>
      <c r="BR52" s="367"/>
      <c r="BS52" s="362"/>
      <c r="BT52" s="362"/>
      <c r="BU52" s="362"/>
      <c r="BV52" s="362"/>
      <c r="BW52" s="362"/>
      <c r="BX52" s="362"/>
      <c r="BY52" s="362"/>
      <c r="BZ52" s="362"/>
      <c r="CA52" s="362"/>
      <c r="CB52" s="362"/>
      <c r="CC52" s="362"/>
      <c r="CD52" s="362"/>
      <c r="CE52" s="362"/>
      <c r="CF52" s="362"/>
      <c r="CG52" s="362"/>
      <c r="CH52" s="362"/>
      <c r="CI52" s="362"/>
      <c r="CJ52" s="362"/>
      <c r="CK52" s="362"/>
    </row>
    <row r="53" spans="1:89" s="6" customFormat="1">
      <c r="A53" s="677"/>
      <c r="B53" s="545"/>
      <c r="C53" s="725"/>
      <c r="D53" s="545"/>
      <c r="E53" s="725"/>
      <c r="F53" s="726"/>
      <c r="G53" s="727"/>
      <c r="H53" s="728"/>
      <c r="I53" s="552" t="s">
        <v>5</v>
      </c>
      <c r="J53" s="729"/>
      <c r="K53" s="701" t="s">
        <v>500</v>
      </c>
      <c r="L53" s="722"/>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701"/>
      <c r="AQ53" s="701"/>
      <c r="AR53" s="701"/>
      <c r="AS53" s="701"/>
      <c r="AT53" s="545"/>
      <c r="AU53" s="545"/>
      <c r="AV53" s="545"/>
      <c r="AW53" s="545"/>
      <c r="AX53" s="545"/>
      <c r="AY53" s="742"/>
      <c r="AZ53" s="732"/>
      <c r="BA53" s="545"/>
      <c r="BB53" s="545"/>
      <c r="BC53" s="545"/>
      <c r="BD53" s="732"/>
      <c r="BE53" s="733"/>
      <c r="BF53" s="365"/>
      <c r="BG53" s="362"/>
      <c r="BH53" s="362"/>
      <c r="BI53" s="362"/>
      <c r="BJ53" s="365"/>
      <c r="BK53" s="361"/>
      <c r="BL53" s="361"/>
      <c r="BM53" s="361"/>
      <c r="BN53" s="361"/>
      <c r="BO53" s="361"/>
      <c r="BP53" s="363"/>
      <c r="BQ53" s="363"/>
      <c r="BR53" s="367"/>
      <c r="BS53" s="362"/>
      <c r="BT53" s="362"/>
      <c r="BU53" s="362"/>
      <c r="BV53" s="362"/>
      <c r="BW53" s="362"/>
      <c r="BX53" s="362"/>
      <c r="BY53" s="362"/>
      <c r="BZ53" s="362"/>
      <c r="CA53" s="362"/>
      <c r="CB53" s="362"/>
      <c r="CC53" s="362"/>
      <c r="CD53" s="362"/>
      <c r="CE53" s="362"/>
      <c r="CF53" s="362"/>
      <c r="CG53" s="362"/>
      <c r="CH53" s="362"/>
      <c r="CI53" s="362"/>
      <c r="CJ53" s="362"/>
      <c r="CK53" s="362"/>
    </row>
    <row r="54" spans="1:89" s="6" customFormat="1">
      <c r="A54" s="741"/>
      <c r="B54" s="545"/>
      <c r="C54" s="725"/>
      <c r="D54" s="545"/>
      <c r="E54" s="725"/>
      <c r="F54" s="726"/>
      <c r="G54" s="727"/>
      <c r="H54" s="728"/>
      <c r="I54" s="552" t="s">
        <v>6</v>
      </c>
      <c r="J54" s="729"/>
      <c r="K54" s="701" t="s">
        <v>539</v>
      </c>
      <c r="L54" s="722"/>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701"/>
      <c r="AQ54" s="701"/>
      <c r="AR54" s="701"/>
      <c r="AS54" s="701"/>
      <c r="AT54" s="545"/>
      <c r="AU54" s="545"/>
      <c r="AV54" s="545"/>
      <c r="AW54" s="545"/>
      <c r="AX54" s="545"/>
      <c r="AY54" s="742"/>
      <c r="AZ54" s="732"/>
      <c r="BA54" s="545"/>
      <c r="BB54" s="545"/>
      <c r="BC54" s="545"/>
      <c r="BD54" s="732"/>
      <c r="BE54" s="733"/>
      <c r="BF54" s="365"/>
      <c r="BG54" s="362"/>
      <c r="BH54" s="362"/>
      <c r="BI54" s="362"/>
      <c r="BJ54" s="365"/>
      <c r="BK54" s="361"/>
      <c r="BL54" s="361"/>
      <c r="BM54" s="361"/>
      <c r="BN54" s="361"/>
      <c r="BO54" s="361"/>
      <c r="BP54" s="363"/>
      <c r="BQ54" s="363"/>
      <c r="BR54" s="367"/>
      <c r="BS54" s="362"/>
      <c r="BT54" s="362"/>
      <c r="BU54" s="362"/>
      <c r="BV54" s="362"/>
      <c r="BW54" s="362"/>
      <c r="BX54" s="362"/>
      <c r="BY54" s="362"/>
      <c r="BZ54" s="362"/>
      <c r="CA54" s="362"/>
      <c r="CB54" s="362"/>
      <c r="CC54" s="362"/>
      <c r="CD54" s="362"/>
      <c r="CE54" s="362"/>
      <c r="CF54" s="362"/>
      <c r="CG54" s="362"/>
      <c r="CH54" s="362"/>
      <c r="CI54" s="362"/>
      <c r="CJ54" s="362"/>
      <c r="CK54" s="362"/>
    </row>
    <row r="55" spans="1:89" s="6" customFormat="1">
      <c r="A55" s="677"/>
      <c r="B55" s="545"/>
      <c r="C55" s="725"/>
      <c r="D55" s="545"/>
      <c r="E55" s="725"/>
      <c r="F55" s="726"/>
      <c r="G55" s="727"/>
      <c r="H55" s="728"/>
      <c r="I55" s="552" t="s">
        <v>7</v>
      </c>
      <c r="J55" s="729"/>
      <c r="K55" s="701" t="s">
        <v>769</v>
      </c>
      <c r="L55" s="722"/>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701"/>
      <c r="AQ55" s="701"/>
      <c r="AR55" s="701"/>
      <c r="AS55" s="701"/>
      <c r="AT55" s="545"/>
      <c r="AU55" s="545"/>
      <c r="AV55" s="545"/>
      <c r="AW55" s="545"/>
      <c r="AX55" s="545"/>
      <c r="AY55" s="742"/>
      <c r="AZ55" s="732"/>
      <c r="BA55" s="545"/>
      <c r="BB55" s="545"/>
      <c r="BC55" s="545"/>
      <c r="BD55" s="732"/>
      <c r="BE55" s="733"/>
      <c r="BF55" s="365"/>
      <c r="BG55" s="362"/>
      <c r="BH55" s="362"/>
      <c r="BI55" s="362"/>
      <c r="BJ55" s="365"/>
      <c r="BK55" s="361"/>
      <c r="BL55" s="361"/>
      <c r="BM55" s="361"/>
      <c r="BN55" s="361"/>
      <c r="BO55" s="361"/>
      <c r="BP55" s="363"/>
      <c r="BQ55" s="363"/>
      <c r="BR55" s="367"/>
      <c r="BS55" s="362"/>
      <c r="BT55" s="362"/>
      <c r="BU55" s="362"/>
      <c r="BV55" s="362"/>
      <c r="BW55" s="362"/>
      <c r="BX55" s="362"/>
      <c r="BY55" s="362"/>
      <c r="BZ55" s="362"/>
      <c r="CA55" s="362"/>
      <c r="CB55" s="362"/>
      <c r="CC55" s="362"/>
      <c r="CD55" s="362"/>
      <c r="CE55" s="362"/>
      <c r="CF55" s="362"/>
      <c r="CG55" s="362"/>
      <c r="CH55" s="362"/>
      <c r="CI55" s="362"/>
      <c r="CJ55" s="362"/>
      <c r="CK55" s="362"/>
    </row>
    <row r="56" spans="1:89" s="6" customFormat="1">
      <c r="A56" s="743"/>
      <c r="B56" s="545"/>
      <c r="C56" s="725"/>
      <c r="D56" s="545"/>
      <c r="E56" s="725"/>
      <c r="F56" s="726"/>
      <c r="G56" s="727"/>
      <c r="H56" s="728"/>
      <c r="I56" s="552" t="s">
        <v>8</v>
      </c>
      <c r="J56" s="729"/>
      <c r="K56" s="701" t="s">
        <v>503</v>
      </c>
      <c r="L56" s="722"/>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701"/>
      <c r="AQ56" s="701"/>
      <c r="AR56" s="701"/>
      <c r="AS56" s="701"/>
      <c r="AT56" s="545"/>
      <c r="AU56" s="545"/>
      <c r="AV56" s="545"/>
      <c r="AW56" s="545"/>
      <c r="AX56" s="545"/>
      <c r="AY56" s="742"/>
      <c r="AZ56" s="732"/>
      <c r="BA56" s="545"/>
      <c r="BB56" s="545"/>
      <c r="BC56" s="545"/>
      <c r="BD56" s="732"/>
      <c r="BE56" s="733"/>
      <c r="BF56" s="365"/>
      <c r="BG56" s="362"/>
      <c r="BH56" s="362"/>
      <c r="BI56" s="362"/>
      <c r="BJ56" s="365"/>
      <c r="BK56" s="361"/>
      <c r="BL56" s="361"/>
      <c r="BM56" s="361"/>
      <c r="BN56" s="361"/>
      <c r="BO56" s="361"/>
      <c r="BP56" s="363"/>
      <c r="BQ56" s="363"/>
      <c r="BR56" s="367"/>
      <c r="BS56" s="362"/>
      <c r="BT56" s="362"/>
      <c r="BU56" s="362"/>
      <c r="BV56" s="362"/>
      <c r="BW56" s="362"/>
      <c r="BX56" s="362"/>
      <c r="BY56" s="362"/>
      <c r="BZ56" s="362"/>
      <c r="CA56" s="362"/>
      <c r="CB56" s="362"/>
      <c r="CC56" s="362"/>
      <c r="CD56" s="362"/>
      <c r="CE56" s="362"/>
      <c r="CF56" s="362"/>
      <c r="CG56" s="362"/>
      <c r="CH56" s="362"/>
      <c r="CI56" s="362"/>
      <c r="CJ56" s="362"/>
      <c r="CK56" s="362"/>
    </row>
    <row r="57" spans="1:89" s="19" customFormat="1" ht="3.75" customHeight="1">
      <c r="A57" s="744"/>
      <c r="B57" s="489"/>
      <c r="C57" s="675"/>
      <c r="D57" s="489"/>
      <c r="E57" s="675"/>
      <c r="F57" s="679"/>
      <c r="G57" s="720"/>
      <c r="H57" s="721"/>
      <c r="I57" s="507"/>
      <c r="J57" s="722"/>
      <c r="K57" s="722"/>
      <c r="L57" s="722"/>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3"/>
      <c r="AJ57" s="723"/>
      <c r="AK57" s="723"/>
      <c r="AL57" s="723"/>
      <c r="AM57" s="723"/>
      <c r="AN57" s="723"/>
      <c r="AO57" s="723"/>
      <c r="AP57" s="507"/>
      <c r="AQ57" s="507"/>
      <c r="AR57" s="507"/>
      <c r="AS57" s="507"/>
      <c r="AT57" s="507"/>
      <c r="AU57" s="507"/>
      <c r="AV57" s="507"/>
      <c r="AW57" s="507"/>
      <c r="AX57" s="507"/>
      <c r="AY57" s="508"/>
      <c r="AZ57" s="689"/>
      <c r="BA57" s="489"/>
      <c r="BB57" s="489"/>
      <c r="BC57" s="489"/>
      <c r="BD57" s="689"/>
      <c r="BE57" s="702"/>
      <c r="BF57" s="62"/>
      <c r="BG57" s="57"/>
      <c r="BH57" s="57"/>
      <c r="BI57" s="57"/>
      <c r="BJ57" s="62"/>
      <c r="BK57" s="58"/>
      <c r="BL57" s="58"/>
      <c r="BM57" s="58"/>
      <c r="BN57" s="58"/>
      <c r="BO57" s="58"/>
      <c r="BP57" s="131"/>
      <c r="BQ57" s="131"/>
      <c r="BR57" s="84"/>
      <c r="BS57" s="57"/>
      <c r="BT57" s="57"/>
      <c r="BU57" s="57"/>
      <c r="BV57" s="57"/>
      <c r="BW57" s="57"/>
      <c r="BX57" s="57"/>
      <c r="BY57" s="57"/>
      <c r="BZ57" s="57"/>
      <c r="CA57" s="57"/>
      <c r="CB57" s="57"/>
      <c r="CC57" s="57"/>
      <c r="CD57" s="57"/>
      <c r="CE57" s="57"/>
      <c r="CF57" s="57"/>
      <c r="CG57" s="57"/>
      <c r="CH57" s="57"/>
      <c r="CI57" s="57"/>
      <c r="CJ57" s="57"/>
      <c r="CK57" s="57"/>
    </row>
    <row r="58" spans="1:89" s="19" customFormat="1">
      <c r="A58" s="745"/>
      <c r="B58" s="489"/>
      <c r="C58" s="675"/>
      <c r="D58" s="489"/>
      <c r="E58" s="675"/>
      <c r="F58" s="679"/>
      <c r="G58" s="714" t="str">
        <f>CONCATENATE(E47,".3")</f>
        <v>7.2.3</v>
      </c>
      <c r="H58" s="715"/>
      <c r="I58" s="686" t="s">
        <v>328</v>
      </c>
      <c r="J58" s="716"/>
      <c r="K58" s="716"/>
      <c r="L58" s="71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686"/>
      <c r="AQ58" s="686"/>
      <c r="AR58" s="686"/>
      <c r="AS58" s="686"/>
      <c r="AT58" s="686"/>
      <c r="AU58" s="686"/>
      <c r="AV58" s="686"/>
      <c r="AW58" s="686"/>
      <c r="AX58" s="686"/>
      <c r="AY58" s="688"/>
      <c r="AZ58" s="689"/>
      <c r="BA58" s="1069"/>
      <c r="BB58" s="1070"/>
      <c r="BC58" s="1071"/>
      <c r="BD58" s="689"/>
      <c r="BE58" s="702"/>
      <c r="BF58" s="62"/>
      <c r="BG58" s="57"/>
      <c r="BH58" s="57"/>
      <c r="BI58" s="57"/>
      <c r="BJ58" s="365"/>
      <c r="BK58" s="361"/>
      <c r="BL58" s="361"/>
      <c r="BM58" s="361"/>
      <c r="BN58" s="361"/>
      <c r="BO58" s="361"/>
      <c r="BP58" s="124" t="str">
        <f>IF(OR(BA58="x",BA58=""),"",IF(AND($BO$28=1,BK58&lt;&gt;""),1,IF(AND($BO$28=2,BL58&lt;&gt;""),1,IF(AND($BO$28=3,BM58&lt;&gt;""),1,IF(AND($BO$28=4,BN58&lt;&gt;""),1,IF(AND($BO$28=5,BO58&lt;&gt;""),1,0))))))</f>
        <v/>
      </c>
      <c r="BQ58" s="65">
        <f>IF(BR49=0,0,IF(OR(BA58="x",BA58=""),0,BA58))</f>
        <v>0</v>
      </c>
      <c r="BR58" s="367"/>
      <c r="BS58" s="57"/>
      <c r="BT58" s="57"/>
      <c r="BU58" s="57"/>
      <c r="BV58" s="57"/>
      <c r="BW58" s="57"/>
      <c r="BX58" s="57"/>
      <c r="BY58" s="57"/>
      <c r="BZ58" s="57"/>
      <c r="CA58" s="57"/>
      <c r="CB58" s="57"/>
      <c r="CC58" s="57"/>
      <c r="CD58" s="57"/>
      <c r="CE58" s="57"/>
      <c r="CF58" s="57"/>
      <c r="CG58" s="57"/>
      <c r="CH58" s="57"/>
      <c r="CI58" s="57"/>
      <c r="CJ58" s="57"/>
      <c r="CK58" s="57"/>
    </row>
    <row r="59" spans="1:89" s="19" customFormat="1" ht="3.75" customHeight="1">
      <c r="A59" s="746"/>
      <c r="B59" s="489"/>
      <c r="C59" s="675"/>
      <c r="D59" s="489"/>
      <c r="E59" s="675"/>
      <c r="F59" s="679"/>
      <c r="G59" s="720"/>
      <c r="H59" s="721"/>
      <c r="I59" s="507"/>
      <c r="J59" s="722"/>
      <c r="K59" s="722"/>
      <c r="L59" s="722"/>
      <c r="M59" s="723"/>
      <c r="N59" s="723"/>
      <c r="O59" s="723"/>
      <c r="P59" s="723"/>
      <c r="Q59" s="723"/>
      <c r="R59" s="723"/>
      <c r="S59" s="723"/>
      <c r="T59" s="723"/>
      <c r="U59" s="723"/>
      <c r="V59" s="723"/>
      <c r="W59" s="723"/>
      <c r="X59" s="723"/>
      <c r="Y59" s="723"/>
      <c r="Z59" s="723"/>
      <c r="AA59" s="723"/>
      <c r="AB59" s="723"/>
      <c r="AC59" s="723"/>
      <c r="AD59" s="723"/>
      <c r="AE59" s="723"/>
      <c r="AF59" s="723"/>
      <c r="AG59" s="723"/>
      <c r="AH59" s="723"/>
      <c r="AI59" s="723"/>
      <c r="AJ59" s="723"/>
      <c r="AK59" s="723"/>
      <c r="AL59" s="723"/>
      <c r="AM59" s="723"/>
      <c r="AN59" s="723"/>
      <c r="AO59" s="723"/>
      <c r="AP59" s="507"/>
      <c r="AQ59" s="507"/>
      <c r="AR59" s="507"/>
      <c r="AS59" s="507"/>
      <c r="AT59" s="507"/>
      <c r="AU59" s="507"/>
      <c r="AV59" s="507"/>
      <c r="AW59" s="507"/>
      <c r="AX59" s="507"/>
      <c r="AY59" s="508"/>
      <c r="AZ59" s="689"/>
      <c r="BA59" s="489"/>
      <c r="BB59" s="489"/>
      <c r="BC59" s="489"/>
      <c r="BD59" s="689"/>
      <c r="BE59" s="702"/>
      <c r="BF59" s="62"/>
      <c r="BG59" s="57"/>
      <c r="BH59" s="57"/>
      <c r="BI59" s="57"/>
      <c r="BJ59" s="365"/>
      <c r="BK59" s="361"/>
      <c r="BL59" s="361"/>
      <c r="BM59" s="361"/>
      <c r="BN59" s="361"/>
      <c r="BO59" s="361"/>
      <c r="BP59" s="78"/>
      <c r="BQ59" s="78"/>
      <c r="BR59" s="84"/>
      <c r="BS59" s="57"/>
      <c r="BT59" s="57"/>
      <c r="BU59" s="57"/>
      <c r="BV59" s="57"/>
      <c r="BW59" s="57"/>
      <c r="BX59" s="57"/>
      <c r="BY59" s="57"/>
      <c r="BZ59" s="57"/>
      <c r="CA59" s="57"/>
      <c r="CB59" s="57"/>
      <c r="CC59" s="57"/>
      <c r="CD59" s="57"/>
      <c r="CE59" s="57"/>
      <c r="CF59" s="57"/>
      <c r="CG59" s="57"/>
      <c r="CH59" s="57"/>
      <c r="CI59" s="57"/>
      <c r="CJ59" s="57"/>
      <c r="CK59" s="57"/>
    </row>
    <row r="60" spans="1:89" s="19" customFormat="1">
      <c r="A60" s="747"/>
      <c r="B60" s="489"/>
      <c r="C60" s="675"/>
      <c r="D60" s="489"/>
      <c r="E60" s="675"/>
      <c r="F60" s="679"/>
      <c r="G60" s="714" t="str">
        <f>CONCATENATE(E47,".4")</f>
        <v>7.2.4</v>
      </c>
      <c r="H60" s="715"/>
      <c r="I60" s="686" t="s">
        <v>9</v>
      </c>
      <c r="J60" s="716"/>
      <c r="K60" s="716"/>
      <c r="L60" s="71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686"/>
      <c r="AQ60" s="686"/>
      <c r="AR60" s="686"/>
      <c r="AS60" s="686"/>
      <c r="AT60" s="686"/>
      <c r="AU60" s="686"/>
      <c r="AV60" s="686"/>
      <c r="AW60" s="686"/>
      <c r="AX60" s="686"/>
      <c r="AY60" s="688"/>
      <c r="AZ60" s="689"/>
      <c r="BA60" s="1069"/>
      <c r="BB60" s="1070"/>
      <c r="BC60" s="1071"/>
      <c r="BD60" s="689"/>
      <c r="BE60" s="702"/>
      <c r="BF60" s="62"/>
      <c r="BG60" s="57"/>
      <c r="BH60" s="57"/>
      <c r="BI60" s="57"/>
      <c r="BJ60" s="365"/>
      <c r="BK60" s="361"/>
      <c r="BL60" s="361"/>
      <c r="BM60" s="361"/>
      <c r="BN60" s="361"/>
      <c r="BO60" s="361"/>
      <c r="BP60" s="124" t="str">
        <f>IF(OR(BA60="x",BA60=""),"",IF(AND($BO$28=1,BK60&lt;&gt;""),1,IF(AND($BO$28=2,BL60&lt;&gt;""),1,IF(AND($BO$28=3,BM60&lt;&gt;""),1,IF(AND($BO$28=4,BN60&lt;&gt;""),1,IF(AND($BO$28=5,BO60&lt;&gt;""),1,0))))))</f>
        <v/>
      </c>
      <c r="BQ60" s="65">
        <f>IF(BR49=0,0,IF(OR(BA60="x",BA60=""),0,BA60))</f>
        <v>0</v>
      </c>
      <c r="BR60" s="367"/>
      <c r="BS60" s="57"/>
      <c r="BT60" s="57"/>
      <c r="BU60" s="57"/>
      <c r="BV60" s="57"/>
      <c r="BW60" s="57"/>
      <c r="BX60" s="57"/>
      <c r="BY60" s="57"/>
      <c r="BZ60" s="57"/>
      <c r="CA60" s="57"/>
      <c r="CB60" s="57"/>
      <c r="CC60" s="57"/>
      <c r="CD60" s="57"/>
      <c r="CE60" s="57"/>
      <c r="CF60" s="57"/>
      <c r="CG60" s="57"/>
      <c r="CH60" s="57"/>
      <c r="CI60" s="57"/>
      <c r="CJ60" s="57"/>
      <c r="CK60" s="57"/>
    </row>
    <row r="61" spans="1:89" s="19" customFormat="1" ht="3.75" customHeight="1">
      <c r="A61" s="433"/>
      <c r="B61" s="489"/>
      <c r="C61" s="675"/>
      <c r="D61" s="489"/>
      <c r="E61" s="675"/>
      <c r="F61" s="679"/>
      <c r="G61" s="690"/>
      <c r="H61" s="691"/>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8"/>
      <c r="AZ61" s="689"/>
      <c r="BA61" s="489"/>
      <c r="BB61" s="489"/>
      <c r="BC61" s="489"/>
      <c r="BD61" s="689"/>
      <c r="BE61" s="702"/>
      <c r="BF61" s="62"/>
      <c r="BG61" s="57"/>
      <c r="BH61" s="57"/>
      <c r="BI61" s="57"/>
      <c r="BJ61" s="365"/>
      <c r="BK61" s="361"/>
      <c r="BL61" s="361"/>
      <c r="BM61" s="361"/>
      <c r="BN61" s="361"/>
      <c r="BO61" s="361"/>
      <c r="BP61" s="78"/>
      <c r="BQ61" s="78"/>
      <c r="BR61" s="84"/>
      <c r="BS61" s="57"/>
      <c r="BT61" s="57"/>
      <c r="BU61" s="57"/>
      <c r="BV61" s="57"/>
      <c r="BW61" s="57"/>
      <c r="BX61" s="57"/>
      <c r="BY61" s="57"/>
      <c r="BZ61" s="57"/>
      <c r="CA61" s="57"/>
      <c r="CB61" s="57"/>
      <c r="CC61" s="57"/>
      <c r="CD61" s="57"/>
      <c r="CE61" s="57"/>
      <c r="CF61" s="57"/>
      <c r="CG61" s="57"/>
      <c r="CH61" s="57"/>
      <c r="CI61" s="57"/>
      <c r="CJ61" s="57"/>
      <c r="CK61" s="57"/>
    </row>
    <row r="62" spans="1:89" s="19" customFormat="1">
      <c r="A62" s="433"/>
      <c r="B62" s="489"/>
      <c r="C62" s="675"/>
      <c r="D62" s="489"/>
      <c r="E62" s="675"/>
      <c r="F62" s="679"/>
      <c r="G62" s="680"/>
      <c r="H62" s="683"/>
      <c r="I62" s="489"/>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89"/>
      <c r="AN62" s="489"/>
      <c r="AO62" s="489"/>
      <c r="AP62" s="489"/>
      <c r="AQ62" s="489"/>
      <c r="AR62" s="489"/>
      <c r="AS62" s="489"/>
      <c r="AT62" s="489"/>
      <c r="AU62" s="489"/>
      <c r="AV62" s="489"/>
      <c r="AW62" s="489"/>
      <c r="AX62" s="489"/>
      <c r="AY62" s="489"/>
      <c r="AZ62" s="689"/>
      <c r="BA62" s="489"/>
      <c r="BB62" s="489"/>
      <c r="BC62" s="489"/>
      <c r="BD62" s="689"/>
      <c r="BE62" s="702"/>
      <c r="BF62" s="62"/>
      <c r="BG62" s="57"/>
      <c r="BH62" s="57"/>
      <c r="BI62" s="57"/>
      <c r="BJ62" s="62"/>
      <c r="BK62" s="265" t="s">
        <v>228</v>
      </c>
      <c r="BL62" s="266"/>
      <c r="BM62" s="266"/>
      <c r="BN62" s="266"/>
      <c r="BO62" s="267"/>
      <c r="BP62" s="131"/>
      <c r="BQ62" s="131"/>
      <c r="BR62" s="84"/>
      <c r="BS62" s="57"/>
      <c r="BT62" s="57"/>
      <c r="BU62" s="57"/>
      <c r="BV62" s="57"/>
      <c r="BW62" s="57"/>
      <c r="BX62" s="57"/>
      <c r="BY62" s="57"/>
      <c r="BZ62" s="57"/>
      <c r="CA62" s="57"/>
      <c r="CB62" s="57"/>
      <c r="CC62" s="57"/>
      <c r="CD62" s="57"/>
      <c r="CE62" s="57"/>
      <c r="CF62" s="57"/>
      <c r="CG62" s="57"/>
      <c r="CH62" s="57"/>
      <c r="CI62" s="57"/>
      <c r="CJ62" s="57"/>
      <c r="CK62" s="57"/>
    </row>
    <row r="63" spans="1:89" s="19" customFormat="1">
      <c r="A63" s="433"/>
      <c r="B63" s="489"/>
      <c r="C63" s="675"/>
      <c r="D63" s="489"/>
      <c r="E63" s="676" t="str">
        <f>CONCATENATE($C$29,"3")</f>
        <v>7.3</v>
      </c>
      <c r="F63" s="677"/>
      <c r="G63" s="1074" t="str">
        <f>IF(F19="","",F19)</f>
        <v>Backup and Spare Parts</v>
      </c>
      <c r="H63" s="1075"/>
      <c r="I63" s="1075"/>
      <c r="J63" s="1075"/>
      <c r="K63" s="1075"/>
      <c r="L63" s="1075"/>
      <c r="M63" s="1075"/>
      <c r="N63" s="1075"/>
      <c r="O63" s="1075"/>
      <c r="P63" s="1075"/>
      <c r="Q63" s="1075"/>
      <c r="R63" s="1075"/>
      <c r="S63" s="1075"/>
      <c r="T63" s="1075"/>
      <c r="U63" s="1075"/>
      <c r="V63" s="1075"/>
      <c r="W63" s="1075"/>
      <c r="X63" s="1075"/>
      <c r="Y63" s="1075"/>
      <c r="Z63" s="1075"/>
      <c r="AA63" s="1075"/>
      <c r="AB63" s="1075"/>
      <c r="AC63" s="1075"/>
      <c r="AD63" s="1075"/>
      <c r="AE63" s="1075"/>
      <c r="AF63" s="1075"/>
      <c r="AG63" s="1075"/>
      <c r="AH63" s="1075"/>
      <c r="AI63" s="1075"/>
      <c r="AJ63" s="1075"/>
      <c r="AK63" s="1075"/>
      <c r="AL63" s="1075"/>
      <c r="AM63" s="1075"/>
      <c r="AN63" s="1075"/>
      <c r="AO63" s="1075"/>
      <c r="AP63" s="1076"/>
      <c r="AQ63" s="1076"/>
      <c r="AR63" s="1076"/>
      <c r="AS63" s="1076"/>
      <c r="AT63" s="1076"/>
      <c r="AU63" s="1076"/>
      <c r="AV63" s="1076"/>
      <c r="AW63" s="1076"/>
      <c r="AX63" s="1076"/>
      <c r="AY63" s="1076"/>
      <c r="AZ63" s="1077" t="str">
        <f>IF(BA65="N",BQ63,IF(BR65=0,"",IF(BA65="Y",SUM(BQ63/BP63),"")))</f>
        <v/>
      </c>
      <c r="BA63" s="1077"/>
      <c r="BB63" s="1077"/>
      <c r="BC63" s="1077"/>
      <c r="BD63" s="1078"/>
      <c r="BE63" s="678"/>
      <c r="BF63" s="62"/>
      <c r="BG63" s="57"/>
      <c r="BH63" s="57"/>
      <c r="BI63" s="57"/>
      <c r="BJ63" s="60" t="s">
        <v>227</v>
      </c>
      <c r="BK63" s="60">
        <v>1</v>
      </c>
      <c r="BL63" s="163">
        <v>2</v>
      </c>
      <c r="BM63" s="60">
        <v>3</v>
      </c>
      <c r="BN63" s="60">
        <v>4</v>
      </c>
      <c r="BO63" s="60">
        <v>5</v>
      </c>
      <c r="BP63" s="65">
        <f>IF(BA65="N",8,IF(BR65=0,0,IF(BP65="",0,8)))</f>
        <v>0</v>
      </c>
      <c r="BQ63" s="65">
        <f>SUM(BQ65:BQ76)</f>
        <v>0</v>
      </c>
      <c r="BR63" s="164" t="str">
        <f>IF(BA65="N",0,IF(BP63=0,"",IF(SUM(BQ63/BP63)&gt;1,1,SUM(BQ63/BP63))))</f>
        <v/>
      </c>
      <c r="BS63" s="57"/>
      <c r="BT63" s="57"/>
      <c r="BU63" s="57"/>
      <c r="BV63" s="57"/>
      <c r="BW63" s="57"/>
      <c r="BX63" s="57"/>
      <c r="BY63" s="57"/>
      <c r="BZ63" s="57"/>
      <c r="CA63" s="57"/>
      <c r="CB63" s="57"/>
      <c r="CC63" s="57"/>
      <c r="CD63" s="57"/>
      <c r="CE63" s="57"/>
      <c r="CF63" s="57"/>
      <c r="CG63" s="57"/>
      <c r="CH63" s="57"/>
      <c r="CI63" s="57"/>
      <c r="CJ63" s="57"/>
      <c r="CK63" s="57"/>
    </row>
    <row r="64" spans="1:89" s="19" customFormat="1" ht="3.75" customHeight="1">
      <c r="A64" s="433"/>
      <c r="B64" s="489"/>
      <c r="C64" s="675"/>
      <c r="D64" s="489"/>
      <c r="E64" s="675"/>
      <c r="F64" s="679"/>
      <c r="G64" s="712"/>
      <c r="H64" s="713"/>
      <c r="I64" s="713"/>
      <c r="J64" s="713"/>
      <c r="K64" s="713"/>
      <c r="L64" s="713"/>
      <c r="M64" s="713"/>
      <c r="N64" s="713"/>
      <c r="O64" s="713"/>
      <c r="P64" s="713"/>
      <c r="Q64" s="713"/>
      <c r="R64" s="713"/>
      <c r="S64" s="713"/>
      <c r="T64" s="713"/>
      <c r="U64" s="713"/>
      <c r="V64" s="713"/>
      <c r="W64" s="713"/>
      <c r="X64" s="713"/>
      <c r="Y64" s="713"/>
      <c r="Z64" s="713"/>
      <c r="AA64" s="713"/>
      <c r="AB64" s="713"/>
      <c r="AC64" s="713"/>
      <c r="AD64" s="713"/>
      <c r="AE64" s="713"/>
      <c r="AF64" s="713"/>
      <c r="AG64" s="713"/>
      <c r="AH64" s="713"/>
      <c r="AI64" s="713"/>
      <c r="AJ64" s="713"/>
      <c r="AK64" s="713"/>
      <c r="AL64" s="713"/>
      <c r="AM64" s="713"/>
      <c r="AN64" s="713"/>
      <c r="AO64" s="713"/>
      <c r="AP64" s="681"/>
      <c r="AQ64" s="681"/>
      <c r="AR64" s="681"/>
      <c r="AS64" s="681"/>
      <c r="AT64" s="681"/>
      <c r="AU64" s="681"/>
      <c r="AV64" s="681"/>
      <c r="AW64" s="681"/>
      <c r="AX64" s="681"/>
      <c r="AY64" s="681"/>
      <c r="AZ64" s="682"/>
      <c r="BA64" s="682"/>
      <c r="BB64" s="682"/>
      <c r="BC64" s="682"/>
      <c r="BD64" s="683"/>
      <c r="BE64" s="702"/>
      <c r="BF64" s="62"/>
      <c r="BG64" s="57"/>
      <c r="BH64" s="57"/>
      <c r="BI64" s="57"/>
      <c r="BJ64" s="85"/>
      <c r="BK64" s="77"/>
      <c r="BL64" s="77"/>
      <c r="BM64" s="58"/>
      <c r="BN64" s="58"/>
      <c r="BO64" s="58"/>
      <c r="BP64" s="78"/>
      <c r="BQ64" s="78"/>
      <c r="BR64" s="79"/>
      <c r="BS64" s="57"/>
      <c r="BT64" s="57"/>
      <c r="BU64" s="57"/>
      <c r="BV64" s="57"/>
      <c r="BW64" s="57"/>
      <c r="BX64" s="57"/>
      <c r="BY64" s="57"/>
      <c r="BZ64" s="57"/>
      <c r="CA64" s="57"/>
      <c r="CB64" s="57"/>
      <c r="CC64" s="57"/>
      <c r="CD64" s="57"/>
      <c r="CE64" s="57"/>
      <c r="CF64" s="57"/>
      <c r="CG64" s="57"/>
      <c r="CH64" s="57"/>
      <c r="CI64" s="57"/>
      <c r="CJ64" s="57"/>
      <c r="CK64" s="57"/>
    </row>
    <row r="65" spans="1:89" s="19" customFormat="1">
      <c r="A65" s="433"/>
      <c r="B65" s="489"/>
      <c r="C65" s="675"/>
      <c r="D65" s="489"/>
      <c r="E65" s="675"/>
      <c r="F65" s="679"/>
      <c r="G65" s="714" t="str">
        <f>CONCATENATE(E63,".1")</f>
        <v>7.3.1</v>
      </c>
      <c r="H65" s="715"/>
      <c r="I65" s="716" t="s">
        <v>501</v>
      </c>
      <c r="J65" s="717"/>
      <c r="K65" s="717"/>
      <c r="L65" s="71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717"/>
      <c r="AP65" s="686"/>
      <c r="AQ65" s="686"/>
      <c r="AR65" s="686"/>
      <c r="AS65" s="686"/>
      <c r="AT65" s="686"/>
      <c r="AU65" s="686"/>
      <c r="AV65" s="686"/>
      <c r="AW65" s="687" t="s">
        <v>12</v>
      </c>
      <c r="AX65" s="686"/>
      <c r="AY65" s="688"/>
      <c r="AZ65" s="689"/>
      <c r="BA65" s="1069"/>
      <c r="BB65" s="1070"/>
      <c r="BC65" s="1071"/>
      <c r="BD65" s="689"/>
      <c r="BE65" s="702"/>
      <c r="BF65" s="62"/>
      <c r="BG65" s="57"/>
      <c r="BH65" s="57"/>
      <c r="BI65" s="57"/>
      <c r="BJ65" s="64" t="s">
        <v>88</v>
      </c>
      <c r="BK65" s="76" t="s">
        <v>16</v>
      </c>
      <c r="BL65" s="76" t="s">
        <v>16</v>
      </c>
      <c r="BM65" s="76"/>
      <c r="BN65" s="76" t="s">
        <v>16</v>
      </c>
      <c r="BO65" s="76" t="s">
        <v>16</v>
      </c>
      <c r="BP65" s="124" t="str">
        <f>IF(OR(BA65="x",BA65=""),"",IF(AND($BO$28=1,BK65&lt;&gt;""),1,IF(AND($BO$28=2,BL65&lt;&gt;""),1,IF(AND($BO$28=3,BM65&lt;&gt;""),1,IF(AND($BO$28=4,BN65&lt;&gt;""),1,IF(AND($BO$28=5,BO65&lt;&gt;""),1,0))))))</f>
        <v/>
      </c>
      <c r="BQ65" s="65">
        <f>IF(BR65=0,0,IF(OR(BA65="x",BA65=""),0,IF(BA65="Y",2,0)))</f>
        <v>0</v>
      </c>
      <c r="BR65" s="126">
        <f>IF(BA65="N",0,SUM(BK66:BO66))</f>
        <v>1</v>
      </c>
      <c r="BS65" s="57"/>
      <c r="BT65" s="57"/>
      <c r="BU65" s="57"/>
      <c r="BV65" s="57"/>
      <c r="BW65" s="57"/>
      <c r="BX65" s="57"/>
      <c r="BY65" s="57"/>
      <c r="BZ65" s="57"/>
      <c r="CA65" s="57"/>
      <c r="CB65" s="57"/>
      <c r="CC65" s="57"/>
      <c r="CD65" s="57"/>
      <c r="CE65" s="57"/>
      <c r="CF65" s="57"/>
      <c r="CG65" s="57"/>
      <c r="CH65" s="57"/>
      <c r="CI65" s="57"/>
      <c r="CJ65" s="57"/>
      <c r="CK65" s="57"/>
    </row>
    <row r="66" spans="1:89" s="19" customFormat="1" ht="3.75" customHeight="1">
      <c r="A66" s="433"/>
      <c r="B66" s="489"/>
      <c r="C66" s="675"/>
      <c r="D66" s="489"/>
      <c r="E66" s="675"/>
      <c r="F66" s="679"/>
      <c r="G66" s="720"/>
      <c r="H66" s="721"/>
      <c r="I66" s="722"/>
      <c r="J66" s="723"/>
      <c r="K66" s="723"/>
      <c r="L66" s="723"/>
      <c r="M66" s="723"/>
      <c r="N66" s="723"/>
      <c r="O66" s="723"/>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507"/>
      <c r="AQ66" s="507"/>
      <c r="AR66" s="507"/>
      <c r="AS66" s="507"/>
      <c r="AT66" s="507"/>
      <c r="AU66" s="507"/>
      <c r="AV66" s="507"/>
      <c r="AW66" s="507"/>
      <c r="AX66" s="507"/>
      <c r="AY66" s="508"/>
      <c r="AZ66" s="689"/>
      <c r="BA66" s="489"/>
      <c r="BB66" s="489"/>
      <c r="BC66" s="489"/>
      <c r="BD66" s="689"/>
      <c r="BE66" s="702"/>
      <c r="BF66" s="62"/>
      <c r="BG66" s="57"/>
      <c r="BH66" s="57"/>
      <c r="BI66" s="57"/>
      <c r="BJ66" s="125" t="s">
        <v>226</v>
      </c>
      <c r="BK66" s="126">
        <f>IF(AND($BO$28=1,BK65&lt;&gt;""),1,0)</f>
        <v>1</v>
      </c>
      <c r="BL66" s="126">
        <f>IF(AND($BO$28=2,BL65&lt;&gt;""),1,0)</f>
        <v>0</v>
      </c>
      <c r="BM66" s="126">
        <f>IF(AND($BO$28=3,BM65&lt;&gt;""),1,0)</f>
        <v>0</v>
      </c>
      <c r="BN66" s="126">
        <f>IF(AND($BO$28=4,BN65&lt;&gt;""),1,0)</f>
        <v>0</v>
      </c>
      <c r="BO66" s="126">
        <f>IF(AND($BO$28=5,BO65&lt;&gt;""),1,0)</f>
        <v>0</v>
      </c>
      <c r="BP66" s="78"/>
      <c r="BQ66" s="78"/>
      <c r="BR66" s="84"/>
      <c r="BS66" s="57"/>
      <c r="BT66" s="57"/>
      <c r="BU66" s="57"/>
      <c r="BV66" s="57"/>
      <c r="BW66" s="57"/>
      <c r="BX66" s="57"/>
      <c r="BY66" s="57"/>
      <c r="BZ66" s="57"/>
      <c r="CA66" s="57"/>
      <c r="CB66" s="57"/>
      <c r="CC66" s="57"/>
      <c r="CD66" s="57"/>
      <c r="CE66" s="57"/>
      <c r="CF66" s="57"/>
      <c r="CG66" s="57"/>
      <c r="CH66" s="57"/>
      <c r="CI66" s="57"/>
      <c r="CJ66" s="57"/>
      <c r="CK66" s="57"/>
    </row>
    <row r="67" spans="1:89" s="19" customFormat="1">
      <c r="A67" s="433"/>
      <c r="B67" s="489"/>
      <c r="C67" s="675"/>
      <c r="D67" s="489"/>
      <c r="E67" s="675"/>
      <c r="F67" s="679"/>
      <c r="G67" s="714" t="str">
        <f>CONCATENATE(E63,".2")</f>
        <v>7.3.2</v>
      </c>
      <c r="H67" s="715"/>
      <c r="I67" s="686" t="s">
        <v>329</v>
      </c>
      <c r="J67" s="717"/>
      <c r="K67" s="717"/>
      <c r="L67" s="71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686"/>
      <c r="AQ67" s="686"/>
      <c r="AR67" s="686"/>
      <c r="AS67" s="686"/>
      <c r="AT67" s="686"/>
      <c r="AU67" s="686"/>
      <c r="AV67" s="686"/>
      <c r="AW67" s="686"/>
      <c r="AX67" s="686"/>
      <c r="AY67" s="688"/>
      <c r="AZ67" s="689"/>
      <c r="BA67" s="1069"/>
      <c r="BB67" s="1070"/>
      <c r="BC67" s="1071"/>
      <c r="BD67" s="689"/>
      <c r="BE67" s="702"/>
      <c r="BF67" s="62"/>
      <c r="BG67" s="57"/>
      <c r="BH67" s="57"/>
      <c r="BI67" s="57"/>
      <c r="BJ67" s="365"/>
      <c r="BK67" s="361"/>
      <c r="BL67" s="361"/>
      <c r="BM67" s="361"/>
      <c r="BN67" s="361"/>
      <c r="BO67" s="361"/>
      <c r="BP67" s="124" t="str">
        <f>IF(OR(BA67="x",BA67=""),"",IF(AND($BO$28=1,BK67&lt;&gt;""),1,IF(AND($BO$28=2,BL67&lt;&gt;""),1,IF(AND($BO$28=3,BM67&lt;&gt;""),1,IF(AND($BO$28=4,BN67&lt;&gt;""),1,IF(AND($BO$28=5,BO67&lt;&gt;""),1,0))))))</f>
        <v/>
      </c>
      <c r="BQ67" s="65">
        <f>IF(BR65=0,0,IF(OR(BA67="x",BA67=""),0,BA67))</f>
        <v>0</v>
      </c>
      <c r="BR67" s="367"/>
      <c r="BS67" s="57"/>
      <c r="BT67" s="57"/>
      <c r="BU67" s="57"/>
      <c r="BV67" s="57"/>
      <c r="BW67" s="57"/>
      <c r="BX67" s="57"/>
      <c r="BY67" s="57"/>
      <c r="BZ67" s="57"/>
      <c r="CA67" s="57"/>
      <c r="CB67" s="57"/>
      <c r="CC67" s="57"/>
      <c r="CD67" s="57"/>
      <c r="CE67" s="57"/>
      <c r="CF67" s="57"/>
      <c r="CG67" s="57"/>
      <c r="CH67" s="57"/>
      <c r="CI67" s="57"/>
      <c r="CJ67" s="57"/>
      <c r="CK67" s="57"/>
    </row>
    <row r="68" spans="1:89" s="6" customFormat="1">
      <c r="A68" s="433"/>
      <c r="B68" s="545"/>
      <c r="C68" s="725"/>
      <c r="D68" s="545"/>
      <c r="E68" s="725"/>
      <c r="F68" s="726"/>
      <c r="G68" s="727"/>
      <c r="H68" s="728"/>
      <c r="I68" s="748" t="s">
        <v>4</v>
      </c>
      <c r="J68" s="730"/>
      <c r="K68" s="701" t="s">
        <v>287</v>
      </c>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701"/>
      <c r="AQ68" s="701"/>
      <c r="AR68" s="701"/>
      <c r="AS68" s="701"/>
      <c r="AT68" s="545"/>
      <c r="AU68" s="545"/>
      <c r="AV68" s="545"/>
      <c r="AW68" s="545"/>
      <c r="AX68" s="545"/>
      <c r="AY68" s="742"/>
      <c r="AZ68" s="732"/>
      <c r="BA68" s="545"/>
      <c r="BB68" s="545"/>
      <c r="BC68" s="545"/>
      <c r="BD68" s="732"/>
      <c r="BE68" s="733"/>
      <c r="BF68" s="365"/>
      <c r="BG68" s="362"/>
      <c r="BH68" s="362"/>
      <c r="BI68" s="362"/>
      <c r="BJ68" s="365"/>
      <c r="BK68" s="361"/>
      <c r="BL68" s="361"/>
      <c r="BM68" s="361"/>
      <c r="BN68" s="361"/>
      <c r="BO68" s="361"/>
      <c r="BP68" s="372"/>
      <c r="BQ68" s="372"/>
      <c r="BR68" s="367"/>
      <c r="BS68" s="362"/>
      <c r="BT68" s="362"/>
      <c r="BU68" s="362"/>
      <c r="BV68" s="362"/>
      <c r="BW68" s="362"/>
      <c r="BX68" s="362"/>
      <c r="BY68" s="362"/>
      <c r="BZ68" s="362"/>
      <c r="CA68" s="362"/>
      <c r="CB68" s="362"/>
      <c r="CC68" s="362"/>
      <c r="CD68" s="362"/>
      <c r="CE68" s="362"/>
      <c r="CF68" s="362"/>
      <c r="CG68" s="362"/>
      <c r="CH68" s="362"/>
      <c r="CI68" s="362"/>
      <c r="CJ68" s="362"/>
      <c r="CK68" s="362"/>
    </row>
    <row r="69" spans="1:89" s="6" customFormat="1">
      <c r="A69" s="433"/>
      <c r="B69" s="545"/>
      <c r="C69" s="725"/>
      <c r="D69" s="545"/>
      <c r="E69" s="725"/>
      <c r="F69" s="726"/>
      <c r="G69" s="727"/>
      <c r="H69" s="728"/>
      <c r="I69" s="748" t="s">
        <v>5</v>
      </c>
      <c r="J69" s="730"/>
      <c r="K69" s="701" t="s">
        <v>508</v>
      </c>
      <c r="L69" s="696"/>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701"/>
      <c r="AQ69" s="701"/>
      <c r="AR69" s="701"/>
      <c r="AS69" s="701"/>
      <c r="AT69" s="545"/>
      <c r="AU69" s="545"/>
      <c r="AV69" s="545"/>
      <c r="AW69" s="545"/>
      <c r="AX69" s="545"/>
      <c r="AY69" s="742"/>
      <c r="AZ69" s="732"/>
      <c r="BA69" s="545"/>
      <c r="BB69" s="545"/>
      <c r="BC69" s="545"/>
      <c r="BD69" s="732"/>
      <c r="BE69" s="733"/>
      <c r="BF69" s="365"/>
      <c r="BG69" s="362"/>
      <c r="BH69" s="362"/>
      <c r="BI69" s="362"/>
      <c r="BJ69" s="365"/>
      <c r="BK69" s="361"/>
      <c r="BL69" s="361"/>
      <c r="BM69" s="361"/>
      <c r="BN69" s="361"/>
      <c r="BO69" s="361"/>
      <c r="BP69" s="363"/>
      <c r="BQ69" s="363"/>
      <c r="BR69" s="367"/>
      <c r="BS69" s="362"/>
      <c r="BT69" s="362"/>
      <c r="BU69" s="362"/>
      <c r="BV69" s="362"/>
      <c r="BW69" s="362"/>
      <c r="BX69" s="362"/>
      <c r="BY69" s="362"/>
      <c r="BZ69" s="362"/>
      <c r="CA69" s="362"/>
      <c r="CB69" s="362"/>
      <c r="CC69" s="362"/>
      <c r="CD69" s="362"/>
      <c r="CE69" s="362"/>
      <c r="CF69" s="362"/>
      <c r="CG69" s="362"/>
      <c r="CH69" s="362"/>
      <c r="CI69" s="362"/>
      <c r="CJ69" s="362"/>
      <c r="CK69" s="362"/>
    </row>
    <row r="70" spans="1:89" s="6" customFormat="1">
      <c r="A70" s="433"/>
      <c r="B70" s="545"/>
      <c r="C70" s="725"/>
      <c r="D70" s="545"/>
      <c r="E70" s="725"/>
      <c r="F70" s="726"/>
      <c r="G70" s="727"/>
      <c r="H70" s="728"/>
      <c r="I70" s="748" t="s">
        <v>6</v>
      </c>
      <c r="J70" s="730"/>
      <c r="K70" s="701" t="s">
        <v>506</v>
      </c>
      <c r="L70" s="696"/>
      <c r="M70" s="696"/>
      <c r="N70" s="696"/>
      <c r="O70" s="696"/>
      <c r="P70" s="696"/>
      <c r="Q70" s="696"/>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701"/>
      <c r="AQ70" s="701"/>
      <c r="AR70" s="701"/>
      <c r="AS70" s="701"/>
      <c r="AT70" s="545"/>
      <c r="AU70" s="545"/>
      <c r="AV70" s="545"/>
      <c r="AW70" s="545"/>
      <c r="AX70" s="545"/>
      <c r="AY70" s="742"/>
      <c r="AZ70" s="732"/>
      <c r="BA70" s="545"/>
      <c r="BB70" s="545"/>
      <c r="BC70" s="545"/>
      <c r="BD70" s="732"/>
      <c r="BE70" s="733"/>
      <c r="BF70" s="365"/>
      <c r="BG70" s="362"/>
      <c r="BH70" s="362"/>
      <c r="BI70" s="362"/>
      <c r="BJ70" s="365"/>
      <c r="BK70" s="361"/>
      <c r="BL70" s="361"/>
      <c r="BM70" s="361"/>
      <c r="BN70" s="361"/>
      <c r="BO70" s="361"/>
      <c r="BP70" s="363"/>
      <c r="BQ70" s="363"/>
      <c r="BR70" s="367"/>
      <c r="BS70" s="362"/>
      <c r="BT70" s="362"/>
      <c r="BU70" s="362"/>
      <c r="BV70" s="362"/>
      <c r="BW70" s="362"/>
      <c r="BX70" s="362"/>
      <c r="BY70" s="362"/>
      <c r="BZ70" s="362"/>
      <c r="CA70" s="362"/>
      <c r="CB70" s="362"/>
      <c r="CC70" s="362"/>
      <c r="CD70" s="362"/>
      <c r="CE70" s="362"/>
      <c r="CF70" s="362"/>
      <c r="CG70" s="362"/>
      <c r="CH70" s="362"/>
      <c r="CI70" s="362"/>
      <c r="CJ70" s="362"/>
      <c r="CK70" s="362"/>
    </row>
    <row r="71" spans="1:89" s="6" customFormat="1">
      <c r="A71" s="433"/>
      <c r="B71" s="545"/>
      <c r="C71" s="725"/>
      <c r="D71" s="545"/>
      <c r="E71" s="725"/>
      <c r="F71" s="726"/>
      <c r="G71" s="727"/>
      <c r="H71" s="728"/>
      <c r="I71" s="748" t="s">
        <v>7</v>
      </c>
      <c r="J71" s="730"/>
      <c r="K71" s="701" t="s">
        <v>511</v>
      </c>
      <c r="L71" s="696"/>
      <c r="M71" s="696"/>
      <c r="N71" s="696"/>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701"/>
      <c r="AQ71" s="701"/>
      <c r="AR71" s="701"/>
      <c r="AS71" s="701"/>
      <c r="AT71" s="545"/>
      <c r="AU71" s="545"/>
      <c r="AV71" s="545"/>
      <c r="AW71" s="545"/>
      <c r="AX71" s="545"/>
      <c r="AY71" s="742"/>
      <c r="AZ71" s="732"/>
      <c r="BA71" s="545"/>
      <c r="BB71" s="545"/>
      <c r="BC71" s="545"/>
      <c r="BD71" s="732"/>
      <c r="BE71" s="733"/>
      <c r="BF71" s="365"/>
      <c r="BG71" s="362"/>
      <c r="BH71" s="362"/>
      <c r="BI71" s="362"/>
      <c r="BJ71" s="365"/>
      <c r="BK71" s="361"/>
      <c r="BL71" s="361"/>
      <c r="BM71" s="361"/>
      <c r="BN71" s="361"/>
      <c r="BO71" s="361"/>
      <c r="BP71" s="363"/>
      <c r="BQ71" s="363"/>
      <c r="BR71" s="367"/>
      <c r="BS71" s="362"/>
      <c r="BT71" s="362"/>
      <c r="BU71" s="362"/>
      <c r="BV71" s="362"/>
      <c r="BW71" s="362"/>
      <c r="BX71" s="362"/>
      <c r="BY71" s="362"/>
      <c r="BZ71" s="362"/>
      <c r="CA71" s="362"/>
      <c r="CB71" s="362"/>
      <c r="CC71" s="362"/>
      <c r="CD71" s="362"/>
      <c r="CE71" s="362"/>
      <c r="CF71" s="362"/>
      <c r="CG71" s="362"/>
      <c r="CH71" s="362"/>
      <c r="CI71" s="362"/>
      <c r="CJ71" s="362"/>
      <c r="CK71" s="362"/>
    </row>
    <row r="72" spans="1:89" s="6" customFormat="1">
      <c r="A72" s="433"/>
      <c r="B72" s="545"/>
      <c r="C72" s="725"/>
      <c r="D72" s="545"/>
      <c r="E72" s="725"/>
      <c r="F72" s="726"/>
      <c r="G72" s="727"/>
      <c r="H72" s="728"/>
      <c r="I72" s="748" t="s">
        <v>8</v>
      </c>
      <c r="J72" s="730"/>
      <c r="K72" s="701"/>
      <c r="L72" s="696"/>
      <c r="M72" s="696"/>
      <c r="N72" s="696"/>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701"/>
      <c r="AQ72" s="701"/>
      <c r="AR72" s="701"/>
      <c r="AS72" s="701"/>
      <c r="AT72" s="545"/>
      <c r="AU72" s="545"/>
      <c r="AV72" s="545"/>
      <c r="AW72" s="545"/>
      <c r="AX72" s="545"/>
      <c r="AY72" s="742"/>
      <c r="AZ72" s="732"/>
      <c r="BA72" s="545"/>
      <c r="BB72" s="545"/>
      <c r="BC72" s="545"/>
      <c r="BD72" s="732"/>
      <c r="BE72" s="733"/>
      <c r="BF72" s="365"/>
      <c r="BG72" s="362"/>
      <c r="BH72" s="362"/>
      <c r="BI72" s="362"/>
      <c r="BJ72" s="365"/>
      <c r="BK72" s="361"/>
      <c r="BL72" s="361"/>
      <c r="BM72" s="361"/>
      <c r="BN72" s="361"/>
      <c r="BO72" s="361"/>
      <c r="BP72" s="363"/>
      <c r="BQ72" s="363"/>
      <c r="BR72" s="367"/>
      <c r="BS72" s="362"/>
      <c r="BT72" s="362"/>
      <c r="BU72" s="362"/>
      <c r="BV72" s="362"/>
      <c r="BW72" s="362"/>
      <c r="BX72" s="362"/>
      <c r="BY72" s="362"/>
      <c r="BZ72" s="362"/>
      <c r="CA72" s="362"/>
      <c r="CB72" s="362"/>
      <c r="CC72" s="362"/>
      <c r="CD72" s="362"/>
      <c r="CE72" s="362"/>
      <c r="CF72" s="362"/>
      <c r="CG72" s="362"/>
      <c r="CH72" s="362"/>
      <c r="CI72" s="362"/>
      <c r="CJ72" s="362"/>
      <c r="CK72" s="362"/>
    </row>
    <row r="73" spans="1:89" s="19" customFormat="1" ht="3.75" customHeight="1">
      <c r="A73" s="433"/>
      <c r="B73" s="489"/>
      <c r="C73" s="675"/>
      <c r="D73" s="489"/>
      <c r="E73" s="675"/>
      <c r="F73" s="679"/>
      <c r="G73" s="720"/>
      <c r="H73" s="721"/>
      <c r="I73" s="723"/>
      <c r="J73" s="723"/>
      <c r="K73" s="723"/>
      <c r="L73" s="723"/>
      <c r="M73" s="723"/>
      <c r="N73" s="723"/>
      <c r="O73" s="723"/>
      <c r="P73" s="723"/>
      <c r="Q73" s="723"/>
      <c r="R73" s="723"/>
      <c r="S73" s="723"/>
      <c r="T73" s="723"/>
      <c r="U73" s="723"/>
      <c r="V73" s="723"/>
      <c r="W73" s="723"/>
      <c r="X73" s="723"/>
      <c r="Y73" s="723"/>
      <c r="Z73" s="723"/>
      <c r="AA73" s="723"/>
      <c r="AB73" s="723"/>
      <c r="AC73" s="723"/>
      <c r="AD73" s="723"/>
      <c r="AE73" s="723"/>
      <c r="AF73" s="723"/>
      <c r="AG73" s="723"/>
      <c r="AH73" s="723"/>
      <c r="AI73" s="723"/>
      <c r="AJ73" s="723"/>
      <c r="AK73" s="723"/>
      <c r="AL73" s="723"/>
      <c r="AM73" s="723"/>
      <c r="AN73" s="723"/>
      <c r="AO73" s="723"/>
      <c r="AP73" s="507"/>
      <c r="AQ73" s="507"/>
      <c r="AR73" s="507"/>
      <c r="AS73" s="507"/>
      <c r="AT73" s="507"/>
      <c r="AU73" s="507"/>
      <c r="AV73" s="507"/>
      <c r="AW73" s="507"/>
      <c r="AX73" s="507"/>
      <c r="AY73" s="508"/>
      <c r="AZ73" s="689"/>
      <c r="BA73" s="489"/>
      <c r="BB73" s="489"/>
      <c r="BC73" s="489"/>
      <c r="BD73" s="689"/>
      <c r="BE73" s="702"/>
      <c r="BF73" s="62"/>
      <c r="BG73" s="57"/>
      <c r="BH73" s="57"/>
      <c r="BI73" s="57"/>
      <c r="BJ73" s="62"/>
      <c r="BK73" s="58"/>
      <c r="BL73" s="58"/>
      <c r="BM73" s="58"/>
      <c r="BN73" s="58"/>
      <c r="BO73" s="58"/>
      <c r="BP73" s="131"/>
      <c r="BQ73" s="131"/>
      <c r="BR73" s="84"/>
      <c r="BS73" s="57"/>
      <c r="BT73" s="57"/>
      <c r="BU73" s="57"/>
      <c r="BV73" s="57"/>
      <c r="BW73" s="57"/>
      <c r="BX73" s="57"/>
      <c r="BY73" s="57"/>
      <c r="BZ73" s="57"/>
      <c r="CA73" s="57"/>
      <c r="CB73" s="57"/>
      <c r="CC73" s="57"/>
      <c r="CD73" s="57"/>
      <c r="CE73" s="57"/>
      <c r="CF73" s="57"/>
      <c r="CG73" s="57"/>
      <c r="CH73" s="57"/>
      <c r="CI73" s="57"/>
      <c r="CJ73" s="57"/>
      <c r="CK73" s="57"/>
    </row>
    <row r="74" spans="1:89" s="19" customFormat="1">
      <c r="A74" s="433"/>
      <c r="B74" s="489"/>
      <c r="C74" s="675"/>
      <c r="D74" s="489"/>
      <c r="E74" s="675"/>
      <c r="F74" s="679"/>
      <c r="G74" s="714" t="str">
        <f>CONCATENATE(E63,".3")</f>
        <v>7.3.3</v>
      </c>
      <c r="H74" s="715"/>
      <c r="I74" s="686" t="s">
        <v>328</v>
      </c>
      <c r="J74" s="717"/>
      <c r="K74" s="717"/>
      <c r="L74" s="717"/>
      <c r="M74" s="717"/>
      <c r="N74" s="717"/>
      <c r="O74" s="717"/>
      <c r="P74" s="717"/>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686"/>
      <c r="AQ74" s="686"/>
      <c r="AR74" s="686"/>
      <c r="AS74" s="686"/>
      <c r="AT74" s="686"/>
      <c r="AU74" s="686"/>
      <c r="AV74" s="686"/>
      <c r="AW74" s="686"/>
      <c r="AX74" s="686"/>
      <c r="AY74" s="688"/>
      <c r="AZ74" s="689"/>
      <c r="BA74" s="1069"/>
      <c r="BB74" s="1070"/>
      <c r="BC74" s="1071"/>
      <c r="BD74" s="689"/>
      <c r="BE74" s="702"/>
      <c r="BF74" s="62"/>
      <c r="BG74" s="57"/>
      <c r="BH74" s="57"/>
      <c r="BI74" s="57"/>
      <c r="BJ74" s="365"/>
      <c r="BK74" s="361"/>
      <c r="BL74" s="361"/>
      <c r="BM74" s="361"/>
      <c r="BN74" s="361"/>
      <c r="BO74" s="361"/>
      <c r="BP74" s="124" t="str">
        <f>IF(OR(BA74="x",BA74=""),"",IF(AND($BO$28=1,BK74&lt;&gt;""),1,IF(AND($BO$28=2,BL74&lt;&gt;""),1,IF(AND($BO$28=3,BM74&lt;&gt;""),1,IF(AND($BO$28=4,BN74&lt;&gt;""),1,IF(AND($BO$28=5,BO74&lt;&gt;""),1,0))))))</f>
        <v/>
      </c>
      <c r="BQ74" s="65">
        <f>IF(BR65=0,0,IF(OR(BA74="x",BA74=""),0,BA74))</f>
        <v>0</v>
      </c>
      <c r="BR74" s="367"/>
      <c r="BS74" s="57"/>
      <c r="BT74" s="57"/>
      <c r="BU74" s="57"/>
      <c r="BV74" s="57"/>
      <c r="BW74" s="57"/>
      <c r="BX74" s="57"/>
      <c r="BY74" s="57"/>
      <c r="BZ74" s="57"/>
      <c r="CA74" s="57"/>
      <c r="CB74" s="57"/>
      <c r="CC74" s="57"/>
      <c r="CD74" s="57"/>
      <c r="CE74" s="57"/>
      <c r="CF74" s="57"/>
      <c r="CG74" s="57"/>
      <c r="CH74" s="57"/>
      <c r="CI74" s="57"/>
      <c r="CJ74" s="57"/>
      <c r="CK74" s="57"/>
    </row>
    <row r="75" spans="1:89" s="19" customFormat="1" ht="3.75" customHeight="1">
      <c r="A75" s="433"/>
      <c r="B75" s="489"/>
      <c r="C75" s="675"/>
      <c r="D75" s="489"/>
      <c r="E75" s="675"/>
      <c r="F75" s="679"/>
      <c r="G75" s="720"/>
      <c r="H75" s="721"/>
      <c r="I75" s="507"/>
      <c r="J75" s="723"/>
      <c r="K75" s="723"/>
      <c r="L75" s="723"/>
      <c r="M75" s="723"/>
      <c r="N75" s="723"/>
      <c r="O75" s="723"/>
      <c r="P75" s="723"/>
      <c r="Q75" s="723"/>
      <c r="R75" s="723"/>
      <c r="S75" s="723"/>
      <c r="T75" s="723"/>
      <c r="U75" s="723"/>
      <c r="V75" s="723"/>
      <c r="W75" s="723"/>
      <c r="X75" s="723"/>
      <c r="Y75" s="723"/>
      <c r="Z75" s="723"/>
      <c r="AA75" s="723"/>
      <c r="AB75" s="723"/>
      <c r="AC75" s="723"/>
      <c r="AD75" s="723"/>
      <c r="AE75" s="723"/>
      <c r="AF75" s="723"/>
      <c r="AG75" s="723"/>
      <c r="AH75" s="723"/>
      <c r="AI75" s="723"/>
      <c r="AJ75" s="723"/>
      <c r="AK75" s="723"/>
      <c r="AL75" s="723"/>
      <c r="AM75" s="723"/>
      <c r="AN75" s="723"/>
      <c r="AO75" s="723"/>
      <c r="AP75" s="507"/>
      <c r="AQ75" s="507"/>
      <c r="AR75" s="507"/>
      <c r="AS75" s="507"/>
      <c r="AT75" s="507"/>
      <c r="AU75" s="507"/>
      <c r="AV75" s="507"/>
      <c r="AW75" s="507"/>
      <c r="AX75" s="507"/>
      <c r="AY75" s="508"/>
      <c r="AZ75" s="689"/>
      <c r="BA75" s="489"/>
      <c r="BB75" s="489"/>
      <c r="BC75" s="489"/>
      <c r="BD75" s="689"/>
      <c r="BE75" s="702"/>
      <c r="BF75" s="62"/>
      <c r="BG75" s="57"/>
      <c r="BH75" s="57"/>
      <c r="BI75" s="57"/>
      <c r="BJ75" s="365"/>
      <c r="BK75" s="361"/>
      <c r="BL75" s="361"/>
      <c r="BM75" s="361"/>
      <c r="BN75" s="361"/>
      <c r="BO75" s="361"/>
      <c r="BP75" s="78"/>
      <c r="BQ75" s="78"/>
      <c r="BR75" s="84"/>
      <c r="BS75" s="57"/>
      <c r="BT75" s="57"/>
      <c r="BU75" s="57"/>
      <c r="BV75" s="57"/>
      <c r="BW75" s="57"/>
      <c r="BX75" s="57"/>
      <c r="BY75" s="57"/>
      <c r="BZ75" s="57"/>
      <c r="CA75" s="57"/>
      <c r="CB75" s="57"/>
      <c r="CC75" s="57"/>
      <c r="CD75" s="57"/>
      <c r="CE75" s="57"/>
      <c r="CF75" s="57"/>
      <c r="CG75" s="57"/>
      <c r="CH75" s="57"/>
      <c r="CI75" s="57"/>
      <c r="CJ75" s="57"/>
      <c r="CK75" s="57"/>
    </row>
    <row r="76" spans="1:89" s="19" customFormat="1">
      <c r="A76" s="433"/>
      <c r="B76" s="489"/>
      <c r="C76" s="675"/>
      <c r="D76" s="489"/>
      <c r="E76" s="675"/>
      <c r="F76" s="679"/>
      <c r="G76" s="714" t="str">
        <f>CONCATENATE(E63,".4")</f>
        <v>7.3.4</v>
      </c>
      <c r="H76" s="715"/>
      <c r="I76" s="686" t="s">
        <v>9</v>
      </c>
      <c r="J76" s="717"/>
      <c r="K76" s="717"/>
      <c r="L76" s="717"/>
      <c r="M76" s="717"/>
      <c r="N76" s="717"/>
      <c r="O76" s="717"/>
      <c r="P76" s="717"/>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686"/>
      <c r="AQ76" s="686"/>
      <c r="AR76" s="686"/>
      <c r="AS76" s="686"/>
      <c r="AT76" s="686"/>
      <c r="AU76" s="686"/>
      <c r="AV76" s="686"/>
      <c r="AW76" s="686"/>
      <c r="AX76" s="686"/>
      <c r="AY76" s="688"/>
      <c r="AZ76" s="689"/>
      <c r="BA76" s="1069"/>
      <c r="BB76" s="1070"/>
      <c r="BC76" s="1071"/>
      <c r="BD76" s="689"/>
      <c r="BE76" s="702"/>
      <c r="BF76" s="62"/>
      <c r="BG76" s="57"/>
      <c r="BH76" s="57"/>
      <c r="BI76" s="57"/>
      <c r="BJ76" s="365"/>
      <c r="BK76" s="361"/>
      <c r="BL76" s="361"/>
      <c r="BM76" s="361"/>
      <c r="BN76" s="361"/>
      <c r="BO76" s="361"/>
      <c r="BP76" s="124" t="str">
        <f>IF(OR(BA76="x",BA76=""),"",IF(AND($BO$28=1,BK76&lt;&gt;""),1,IF(AND($BO$28=2,BL76&lt;&gt;""),1,IF(AND($BO$28=3,BM76&lt;&gt;""),1,IF(AND($BO$28=4,BN76&lt;&gt;""),1,IF(AND($BO$28=5,BO76&lt;&gt;""),1,0))))))</f>
        <v/>
      </c>
      <c r="BQ76" s="65">
        <f>IF(BR65=0,0,IF(OR(BA76="x",BA76=""),0,BA76))</f>
        <v>0</v>
      </c>
      <c r="BR76" s="367"/>
      <c r="BS76" s="57"/>
      <c r="BT76" s="57"/>
      <c r="BU76" s="57"/>
      <c r="BV76" s="57"/>
      <c r="BW76" s="57"/>
      <c r="BX76" s="57"/>
      <c r="BY76" s="57"/>
      <c r="BZ76" s="57"/>
      <c r="CA76" s="57"/>
      <c r="CB76" s="57"/>
      <c r="CC76" s="57"/>
      <c r="CD76" s="57"/>
      <c r="CE76" s="57"/>
      <c r="CF76" s="57"/>
      <c r="CG76" s="57"/>
      <c r="CH76" s="57"/>
      <c r="CI76" s="57"/>
      <c r="CJ76" s="57"/>
      <c r="CK76" s="57"/>
    </row>
    <row r="77" spans="1:89" s="19" customFormat="1" ht="3.75" customHeight="1">
      <c r="A77" s="433"/>
      <c r="B77" s="489"/>
      <c r="C77" s="675"/>
      <c r="D77" s="489"/>
      <c r="E77" s="675"/>
      <c r="F77" s="679"/>
      <c r="G77" s="720"/>
      <c r="H77" s="721"/>
      <c r="I77" s="723"/>
      <c r="J77" s="723"/>
      <c r="K77" s="723"/>
      <c r="L77" s="723"/>
      <c r="M77" s="723"/>
      <c r="N77" s="723"/>
      <c r="O77" s="723"/>
      <c r="P77" s="723"/>
      <c r="Q77" s="723"/>
      <c r="R77" s="723"/>
      <c r="S77" s="723"/>
      <c r="T77" s="723"/>
      <c r="U77" s="723"/>
      <c r="V77" s="723"/>
      <c r="W77" s="723"/>
      <c r="X77" s="723"/>
      <c r="Y77" s="723"/>
      <c r="Z77" s="723"/>
      <c r="AA77" s="723"/>
      <c r="AB77" s="723"/>
      <c r="AC77" s="723"/>
      <c r="AD77" s="723"/>
      <c r="AE77" s="723"/>
      <c r="AF77" s="723"/>
      <c r="AG77" s="723"/>
      <c r="AH77" s="723"/>
      <c r="AI77" s="723"/>
      <c r="AJ77" s="723"/>
      <c r="AK77" s="723"/>
      <c r="AL77" s="723"/>
      <c r="AM77" s="723"/>
      <c r="AN77" s="723"/>
      <c r="AO77" s="723"/>
      <c r="AP77" s="507"/>
      <c r="AQ77" s="507"/>
      <c r="AR77" s="507"/>
      <c r="AS77" s="507"/>
      <c r="AT77" s="507"/>
      <c r="AU77" s="507"/>
      <c r="AV77" s="507"/>
      <c r="AW77" s="507"/>
      <c r="AX77" s="507"/>
      <c r="AY77" s="508"/>
      <c r="AZ77" s="689"/>
      <c r="BA77" s="489"/>
      <c r="BB77" s="489"/>
      <c r="BC77" s="489"/>
      <c r="BD77" s="689"/>
      <c r="BE77" s="702"/>
      <c r="BF77" s="62"/>
      <c r="BG77" s="57"/>
      <c r="BH77" s="57"/>
      <c r="BI77" s="57"/>
      <c r="BJ77" s="365"/>
      <c r="BK77" s="361"/>
      <c r="BL77" s="361"/>
      <c r="BM77" s="361"/>
      <c r="BN77" s="361"/>
      <c r="BO77" s="361"/>
      <c r="BP77" s="78"/>
      <c r="BQ77" s="78"/>
      <c r="BR77" s="84"/>
      <c r="BS77" s="57"/>
      <c r="BT77" s="57"/>
      <c r="BU77" s="57"/>
      <c r="BV77" s="57"/>
      <c r="BW77" s="57"/>
      <c r="BX77" s="57"/>
      <c r="BY77" s="57"/>
      <c r="BZ77" s="57"/>
      <c r="CA77" s="57"/>
      <c r="CB77" s="57"/>
      <c r="CC77" s="57"/>
      <c r="CD77" s="57"/>
      <c r="CE77" s="57"/>
      <c r="CF77" s="57"/>
      <c r="CG77" s="57"/>
      <c r="CH77" s="57"/>
      <c r="CI77" s="57"/>
      <c r="CJ77" s="57"/>
      <c r="CK77" s="57"/>
    </row>
    <row r="78" spans="1:89" s="19" customFormat="1">
      <c r="A78" s="433"/>
      <c r="B78" s="489"/>
      <c r="C78" s="675"/>
      <c r="D78" s="489"/>
      <c r="E78" s="675"/>
      <c r="F78" s="679"/>
      <c r="G78" s="712"/>
      <c r="H78" s="734"/>
      <c r="I78" s="735"/>
      <c r="J78" s="735"/>
      <c r="K78" s="735"/>
      <c r="L78" s="735"/>
      <c r="M78" s="735"/>
      <c r="N78" s="735"/>
      <c r="O78" s="735"/>
      <c r="P78" s="735"/>
      <c r="Q78" s="735"/>
      <c r="R78" s="735"/>
      <c r="S78" s="735"/>
      <c r="T78" s="735"/>
      <c r="U78" s="735"/>
      <c r="V78" s="735"/>
      <c r="W78" s="735"/>
      <c r="X78" s="735"/>
      <c r="Y78" s="735"/>
      <c r="Z78" s="735"/>
      <c r="AA78" s="735"/>
      <c r="AB78" s="735"/>
      <c r="AC78" s="735"/>
      <c r="AD78" s="735"/>
      <c r="AE78" s="735"/>
      <c r="AF78" s="735"/>
      <c r="AG78" s="735"/>
      <c r="AH78" s="735"/>
      <c r="AI78" s="735"/>
      <c r="AJ78" s="735"/>
      <c r="AK78" s="735"/>
      <c r="AL78" s="735"/>
      <c r="AM78" s="735"/>
      <c r="AN78" s="735"/>
      <c r="AO78" s="735"/>
      <c r="AP78" s="489"/>
      <c r="AQ78" s="489"/>
      <c r="AR78" s="489"/>
      <c r="AS78" s="489"/>
      <c r="AT78" s="489"/>
      <c r="AU78" s="489"/>
      <c r="AV78" s="489"/>
      <c r="AW78" s="489"/>
      <c r="AX78" s="489"/>
      <c r="AY78" s="489"/>
      <c r="AZ78" s="689"/>
      <c r="BA78" s="489"/>
      <c r="BB78" s="489"/>
      <c r="BC78" s="489"/>
      <c r="BD78" s="689"/>
      <c r="BE78" s="702"/>
      <c r="BF78" s="62"/>
      <c r="BG78" s="57"/>
      <c r="BH78" s="57"/>
      <c r="BI78" s="57"/>
      <c r="BJ78" s="62"/>
      <c r="BK78" s="265" t="s">
        <v>228</v>
      </c>
      <c r="BL78" s="266"/>
      <c r="BM78" s="266"/>
      <c r="BN78" s="266"/>
      <c r="BO78" s="267"/>
      <c r="BP78" s="131"/>
      <c r="BQ78" s="131"/>
      <c r="BR78" s="84"/>
      <c r="BS78" s="57"/>
      <c r="BT78" s="57"/>
      <c r="BU78" s="57"/>
      <c r="BV78" s="57"/>
      <c r="BW78" s="57"/>
      <c r="BX78" s="57"/>
      <c r="BY78" s="57"/>
      <c r="BZ78" s="57"/>
      <c r="CA78" s="57"/>
      <c r="CB78" s="57"/>
      <c r="CC78" s="57"/>
      <c r="CD78" s="57"/>
      <c r="CE78" s="57"/>
      <c r="CF78" s="57"/>
      <c r="CG78" s="57"/>
      <c r="CH78" s="57"/>
      <c r="CI78" s="57"/>
      <c r="CJ78" s="57"/>
      <c r="CK78" s="57"/>
    </row>
    <row r="79" spans="1:89" s="19" customFormat="1">
      <c r="A79" s="433"/>
      <c r="B79" s="489"/>
      <c r="C79" s="675"/>
      <c r="D79" s="489"/>
      <c r="E79" s="676" t="str">
        <f>CONCATENATE($C$29,"4")</f>
        <v>7.4</v>
      </c>
      <c r="F79" s="677"/>
      <c r="G79" s="1074" t="str">
        <f>IF(F20="","",F20)</f>
        <v>Tooling</v>
      </c>
      <c r="H79" s="1075"/>
      <c r="I79" s="1075"/>
      <c r="J79" s="1075"/>
      <c r="K79" s="1075"/>
      <c r="L79" s="1075"/>
      <c r="M79" s="1075"/>
      <c r="N79" s="1075"/>
      <c r="O79" s="1075"/>
      <c r="P79" s="1075"/>
      <c r="Q79" s="1075"/>
      <c r="R79" s="1075"/>
      <c r="S79" s="1075"/>
      <c r="T79" s="1075"/>
      <c r="U79" s="1075"/>
      <c r="V79" s="1075"/>
      <c r="W79" s="1075"/>
      <c r="X79" s="1075"/>
      <c r="Y79" s="1075"/>
      <c r="Z79" s="1075"/>
      <c r="AA79" s="1075"/>
      <c r="AB79" s="1075"/>
      <c r="AC79" s="1075"/>
      <c r="AD79" s="1075"/>
      <c r="AE79" s="1075"/>
      <c r="AF79" s="1075"/>
      <c r="AG79" s="1075"/>
      <c r="AH79" s="1075"/>
      <c r="AI79" s="1075"/>
      <c r="AJ79" s="1075"/>
      <c r="AK79" s="1075"/>
      <c r="AL79" s="1075"/>
      <c r="AM79" s="1075"/>
      <c r="AN79" s="1075"/>
      <c r="AO79" s="1075"/>
      <c r="AP79" s="1076"/>
      <c r="AQ79" s="1076"/>
      <c r="AR79" s="1076"/>
      <c r="AS79" s="1076"/>
      <c r="AT79" s="1076"/>
      <c r="AU79" s="1076"/>
      <c r="AV79" s="1076"/>
      <c r="AW79" s="1076"/>
      <c r="AX79" s="1076"/>
      <c r="AY79" s="1076"/>
      <c r="AZ79" s="1077" t="str">
        <f>IF(BA81="N",BQ79,IF(BR81=0,"",IF(BA81="Y",SUM(BQ79/BP79),"")))</f>
        <v/>
      </c>
      <c r="BA79" s="1077"/>
      <c r="BB79" s="1077"/>
      <c r="BC79" s="1077"/>
      <c r="BD79" s="1078"/>
      <c r="BE79" s="678"/>
      <c r="BF79" s="62"/>
      <c r="BG79" s="57"/>
      <c r="BH79" s="57"/>
      <c r="BI79" s="57"/>
      <c r="BJ79" s="60" t="s">
        <v>227</v>
      </c>
      <c r="BK79" s="60">
        <v>1</v>
      </c>
      <c r="BL79" s="163">
        <v>2</v>
      </c>
      <c r="BM79" s="60">
        <v>3</v>
      </c>
      <c r="BN79" s="60">
        <v>4</v>
      </c>
      <c r="BO79" s="60">
        <v>5</v>
      </c>
      <c r="BP79" s="65">
        <f>IF(BA81="N",8,IF(BR81=0,0,IF(BP81="",0,8)))</f>
        <v>0</v>
      </c>
      <c r="BQ79" s="65">
        <f>SUM(BQ81:BQ92)</f>
        <v>0</v>
      </c>
      <c r="BR79" s="164" t="str">
        <f>IF(BA81="N",0,IF(BP79=0,"",IF(SUM(BQ79/BP79)&gt;1,1,SUM(BQ79/BP79))))</f>
        <v/>
      </c>
      <c r="BS79" s="57"/>
      <c r="BT79" s="57"/>
      <c r="BU79" s="57"/>
      <c r="BV79" s="57"/>
      <c r="BW79" s="57"/>
      <c r="BX79" s="57"/>
      <c r="BY79" s="57"/>
      <c r="BZ79" s="57"/>
      <c r="CA79" s="57"/>
      <c r="CB79" s="57"/>
      <c r="CC79" s="57"/>
      <c r="CD79" s="57"/>
      <c r="CE79" s="57"/>
      <c r="CF79" s="57"/>
      <c r="CG79" s="57"/>
      <c r="CH79" s="57"/>
      <c r="CI79" s="57"/>
      <c r="CJ79" s="57"/>
      <c r="CK79" s="57"/>
    </row>
    <row r="80" spans="1:89" s="19" customFormat="1" ht="3.75" customHeight="1">
      <c r="A80" s="433"/>
      <c r="B80" s="489"/>
      <c r="C80" s="675"/>
      <c r="D80" s="489"/>
      <c r="E80" s="675"/>
      <c r="F80" s="679"/>
      <c r="G80" s="712"/>
      <c r="H80" s="713"/>
      <c r="I80" s="713"/>
      <c r="J80" s="713"/>
      <c r="K80" s="713"/>
      <c r="L80" s="713"/>
      <c r="M80" s="713"/>
      <c r="N80" s="713"/>
      <c r="O80" s="713"/>
      <c r="P80" s="713"/>
      <c r="Q80" s="713"/>
      <c r="R80" s="713"/>
      <c r="S80" s="713"/>
      <c r="T80" s="713"/>
      <c r="U80" s="713"/>
      <c r="V80" s="713"/>
      <c r="W80" s="713"/>
      <c r="X80" s="713"/>
      <c r="Y80" s="713"/>
      <c r="Z80" s="713"/>
      <c r="AA80" s="713"/>
      <c r="AB80" s="713"/>
      <c r="AC80" s="713"/>
      <c r="AD80" s="713"/>
      <c r="AE80" s="713"/>
      <c r="AF80" s="713"/>
      <c r="AG80" s="713"/>
      <c r="AH80" s="713"/>
      <c r="AI80" s="713"/>
      <c r="AJ80" s="713"/>
      <c r="AK80" s="713"/>
      <c r="AL80" s="713"/>
      <c r="AM80" s="713"/>
      <c r="AN80" s="713"/>
      <c r="AO80" s="713"/>
      <c r="AP80" s="681"/>
      <c r="AQ80" s="681"/>
      <c r="AR80" s="681"/>
      <c r="AS80" s="681"/>
      <c r="AT80" s="681"/>
      <c r="AU80" s="681"/>
      <c r="AV80" s="681"/>
      <c r="AW80" s="681"/>
      <c r="AX80" s="681"/>
      <c r="AY80" s="681"/>
      <c r="AZ80" s="682"/>
      <c r="BA80" s="682"/>
      <c r="BB80" s="682"/>
      <c r="BC80" s="682"/>
      <c r="BD80" s="683"/>
      <c r="BE80" s="702"/>
      <c r="BF80" s="62"/>
      <c r="BG80" s="57"/>
      <c r="BH80" s="57"/>
      <c r="BI80" s="57"/>
      <c r="BJ80" s="85"/>
      <c r="BK80" s="77"/>
      <c r="BL80" s="77"/>
      <c r="BM80" s="58"/>
      <c r="BN80" s="58"/>
      <c r="BO80" s="58"/>
      <c r="BP80" s="78"/>
      <c r="BQ80" s="78"/>
      <c r="BR80" s="79"/>
      <c r="BS80" s="57"/>
      <c r="BT80" s="57"/>
      <c r="BU80" s="57"/>
      <c r="BV80" s="57"/>
      <c r="BW80" s="57"/>
      <c r="BX80" s="57"/>
      <c r="BY80" s="57"/>
      <c r="BZ80" s="57"/>
      <c r="CA80" s="57"/>
      <c r="CB80" s="57"/>
      <c r="CC80" s="57"/>
      <c r="CD80" s="57"/>
      <c r="CE80" s="57"/>
      <c r="CF80" s="57"/>
      <c r="CG80" s="57"/>
      <c r="CH80" s="57"/>
      <c r="CI80" s="57"/>
      <c r="CJ80" s="57"/>
      <c r="CK80" s="57"/>
    </row>
    <row r="81" spans="1:89" s="19" customFormat="1">
      <c r="A81" s="433"/>
      <c r="B81" s="489"/>
      <c r="C81" s="675"/>
      <c r="D81" s="489"/>
      <c r="E81" s="675"/>
      <c r="F81" s="679"/>
      <c r="G81" s="714" t="str">
        <f>CONCATENATE(E79,".1")</f>
        <v>7.4.1</v>
      </c>
      <c r="H81" s="715"/>
      <c r="I81" s="716" t="s">
        <v>501</v>
      </c>
      <c r="J81" s="749"/>
      <c r="K81" s="749"/>
      <c r="L81" s="716"/>
      <c r="M81" s="716"/>
      <c r="N81" s="717"/>
      <c r="O81" s="717"/>
      <c r="P81" s="717"/>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686"/>
      <c r="AQ81" s="686"/>
      <c r="AR81" s="686"/>
      <c r="AS81" s="686"/>
      <c r="AT81" s="686"/>
      <c r="AU81" s="686"/>
      <c r="AV81" s="686"/>
      <c r="AW81" s="687" t="s">
        <v>12</v>
      </c>
      <c r="AX81" s="686"/>
      <c r="AY81" s="688"/>
      <c r="AZ81" s="689"/>
      <c r="BA81" s="1069"/>
      <c r="BB81" s="1070"/>
      <c r="BC81" s="1071"/>
      <c r="BD81" s="689"/>
      <c r="BE81" s="702"/>
      <c r="BF81" s="62"/>
      <c r="BG81" s="57"/>
      <c r="BH81" s="57"/>
      <c r="BI81" s="57"/>
      <c r="BJ81" s="64" t="s">
        <v>88</v>
      </c>
      <c r="BK81" s="76" t="s">
        <v>16</v>
      </c>
      <c r="BL81" s="76" t="s">
        <v>16</v>
      </c>
      <c r="BM81" s="76"/>
      <c r="BN81" s="76" t="s">
        <v>16</v>
      </c>
      <c r="BO81" s="76" t="s">
        <v>16</v>
      </c>
      <c r="BP81" s="124" t="str">
        <f>IF(OR(BA81="x",BA81=""),"",IF(AND($BO$28=1,BK81&lt;&gt;""),1,IF(AND($BO$28=2,BL81&lt;&gt;""),1,IF(AND($BO$28=3,BM81&lt;&gt;""),1,IF(AND($BO$28=4,BN81&lt;&gt;""),1,IF(AND($BO$28=5,BO81&lt;&gt;""),1,0))))))</f>
        <v/>
      </c>
      <c r="BQ81" s="65">
        <f>IF(BR81=0,0,IF(OR(BA81="x",BA81=""),0,IF(BA81="Y",2,0)))</f>
        <v>0</v>
      </c>
      <c r="BR81" s="126">
        <f>IF(BA81="N",0,SUM(BK82:BO82))</f>
        <v>1</v>
      </c>
      <c r="BS81" s="57"/>
      <c r="BT81" s="57"/>
      <c r="BU81" s="57"/>
      <c r="BV81" s="57"/>
      <c r="BW81" s="57"/>
      <c r="BX81" s="57"/>
      <c r="BY81" s="57"/>
      <c r="BZ81" s="57"/>
      <c r="CA81" s="57"/>
      <c r="CB81" s="57"/>
      <c r="CC81" s="57"/>
      <c r="CD81" s="57"/>
      <c r="CE81" s="57"/>
      <c r="CF81" s="57"/>
      <c r="CG81" s="57"/>
      <c r="CH81" s="57"/>
      <c r="CI81" s="57"/>
      <c r="CJ81" s="57"/>
      <c r="CK81" s="57"/>
    </row>
    <row r="82" spans="1:89" s="19" customFormat="1" ht="3.5" customHeight="1">
      <c r="A82" s="433"/>
      <c r="B82" s="489"/>
      <c r="C82" s="675"/>
      <c r="D82" s="489"/>
      <c r="E82" s="675"/>
      <c r="F82" s="679"/>
      <c r="G82" s="720"/>
      <c r="H82" s="721"/>
      <c r="I82" s="722"/>
      <c r="J82" s="696"/>
      <c r="K82" s="696"/>
      <c r="L82" s="722"/>
      <c r="M82" s="722"/>
      <c r="N82" s="723"/>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c r="AL82" s="723"/>
      <c r="AM82" s="723"/>
      <c r="AN82" s="723"/>
      <c r="AO82" s="723"/>
      <c r="AP82" s="507"/>
      <c r="AQ82" s="507"/>
      <c r="AR82" s="507"/>
      <c r="AS82" s="507"/>
      <c r="AT82" s="507"/>
      <c r="AU82" s="507"/>
      <c r="AV82" s="507"/>
      <c r="AW82" s="507"/>
      <c r="AX82" s="507"/>
      <c r="AY82" s="508"/>
      <c r="AZ82" s="689"/>
      <c r="BA82" s="489"/>
      <c r="BB82" s="489"/>
      <c r="BC82" s="489"/>
      <c r="BD82" s="689"/>
      <c r="BE82" s="702"/>
      <c r="BF82" s="62"/>
      <c r="BG82" s="57"/>
      <c r="BH82" s="57"/>
      <c r="BI82" s="57"/>
      <c r="BJ82" s="125"/>
      <c r="BK82" s="126">
        <f>IF(AND($BO$28=1,BK81&lt;&gt;""),1,0)</f>
        <v>1</v>
      </c>
      <c r="BL82" s="126">
        <f>IF(AND($BO$28=2,BL81&lt;&gt;""),1,0)</f>
        <v>0</v>
      </c>
      <c r="BM82" s="126">
        <f>IF(AND($BO$28=3,BM81&lt;&gt;""),1,0)</f>
        <v>0</v>
      </c>
      <c r="BN82" s="126">
        <f>IF(AND($BO$28=4,BN81&lt;&gt;""),1,0)</f>
        <v>0</v>
      </c>
      <c r="BO82" s="126">
        <f>IF(AND($BO$28=5,BO81&lt;&gt;""),1,0)</f>
        <v>0</v>
      </c>
      <c r="BP82" s="78"/>
      <c r="BQ82" s="78"/>
      <c r="BR82" s="84"/>
      <c r="BS82" s="57"/>
      <c r="BT82" s="57"/>
      <c r="BU82" s="57"/>
      <c r="BV82" s="57"/>
      <c r="BW82" s="57"/>
      <c r="BX82" s="57"/>
      <c r="BY82" s="57"/>
      <c r="BZ82" s="57"/>
      <c r="CA82" s="57"/>
      <c r="CB82" s="57"/>
      <c r="CC82" s="57"/>
      <c r="CD82" s="57"/>
      <c r="CE82" s="57"/>
      <c r="CF82" s="57"/>
      <c r="CG82" s="57"/>
      <c r="CH82" s="57"/>
      <c r="CI82" s="57"/>
      <c r="CJ82" s="57"/>
      <c r="CK82" s="57"/>
    </row>
    <row r="83" spans="1:89" s="19" customFormat="1">
      <c r="A83" s="433"/>
      <c r="B83" s="489"/>
      <c r="C83" s="675"/>
      <c r="D83" s="489"/>
      <c r="E83" s="675"/>
      <c r="F83" s="679"/>
      <c r="G83" s="714" t="str">
        <f>CONCATENATE(E79,".2")</f>
        <v>7.4.2</v>
      </c>
      <c r="H83" s="715"/>
      <c r="I83" s="686" t="s">
        <v>329</v>
      </c>
      <c r="J83" s="749"/>
      <c r="K83" s="749"/>
      <c r="L83" s="716"/>
      <c r="M83" s="716"/>
      <c r="N83" s="717"/>
      <c r="O83" s="717"/>
      <c r="P83" s="717"/>
      <c r="Q83" s="717"/>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686"/>
      <c r="AQ83" s="686"/>
      <c r="AR83" s="686"/>
      <c r="AS83" s="686"/>
      <c r="AT83" s="686"/>
      <c r="AU83" s="686"/>
      <c r="AV83" s="686"/>
      <c r="AW83" s="686"/>
      <c r="AX83" s="686"/>
      <c r="AY83" s="688"/>
      <c r="AZ83" s="689"/>
      <c r="BA83" s="1069"/>
      <c r="BB83" s="1070"/>
      <c r="BC83" s="1071"/>
      <c r="BD83" s="689"/>
      <c r="BE83" s="702"/>
      <c r="BF83" s="62"/>
      <c r="BG83" s="57"/>
      <c r="BH83" s="57"/>
      <c r="BI83" s="57"/>
      <c r="BJ83" s="365"/>
      <c r="BK83" s="361"/>
      <c r="BL83" s="361"/>
      <c r="BM83" s="361"/>
      <c r="BN83" s="361"/>
      <c r="BO83" s="361"/>
      <c r="BP83" s="124" t="str">
        <f>IF(OR(BA83="x",BA83=""),"",IF(AND($BO$28=1,BK83&lt;&gt;""),1,IF(AND($BO$28=2,BL83&lt;&gt;""),1,IF(AND($BO$28=3,BM83&lt;&gt;""),1,IF(AND($BO$28=4,BN83&lt;&gt;""),1,IF(AND($BO$28=5,BO83&lt;&gt;""),1,0))))))</f>
        <v/>
      </c>
      <c r="BQ83" s="65">
        <f>IF(BR81=0,0,IF(OR(BA83="x",BA83=""),0,BA83))</f>
        <v>0</v>
      </c>
      <c r="BR83" s="367"/>
      <c r="BS83" s="57"/>
      <c r="BT83" s="57"/>
      <c r="BU83" s="57"/>
      <c r="BV83" s="57"/>
      <c r="BW83" s="57"/>
      <c r="BX83" s="57"/>
      <c r="BY83" s="57"/>
      <c r="BZ83" s="57"/>
      <c r="CA83" s="57"/>
      <c r="CB83" s="57"/>
      <c r="CC83" s="57"/>
      <c r="CD83" s="57"/>
      <c r="CE83" s="57"/>
      <c r="CF83" s="57"/>
      <c r="CG83" s="57"/>
      <c r="CH83" s="57"/>
      <c r="CI83" s="57"/>
      <c r="CJ83" s="57"/>
      <c r="CK83" s="57"/>
    </row>
    <row r="84" spans="1:89" s="6" customFormat="1">
      <c r="A84" s="433"/>
      <c r="B84" s="545"/>
      <c r="C84" s="725"/>
      <c r="D84" s="545"/>
      <c r="E84" s="725"/>
      <c r="F84" s="726"/>
      <c r="G84" s="727"/>
      <c r="H84" s="728"/>
      <c r="I84" s="748" t="s">
        <v>4</v>
      </c>
      <c r="J84" s="730"/>
      <c r="K84" s="701" t="s">
        <v>507</v>
      </c>
      <c r="L84" s="722"/>
      <c r="M84" s="722"/>
      <c r="N84" s="696"/>
      <c r="O84" s="696"/>
      <c r="P84" s="696"/>
      <c r="Q84" s="696"/>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701"/>
      <c r="AQ84" s="701"/>
      <c r="AR84" s="701"/>
      <c r="AS84" s="701"/>
      <c r="AT84" s="545"/>
      <c r="AU84" s="545"/>
      <c r="AV84" s="545"/>
      <c r="AW84" s="545"/>
      <c r="AX84" s="545"/>
      <c r="AY84" s="742"/>
      <c r="AZ84" s="732"/>
      <c r="BA84" s="545"/>
      <c r="BB84" s="545"/>
      <c r="BC84" s="545"/>
      <c r="BD84" s="732"/>
      <c r="BE84" s="733"/>
      <c r="BF84" s="365"/>
      <c r="BG84" s="362"/>
      <c r="BH84" s="362"/>
      <c r="BI84" s="362"/>
      <c r="BJ84" s="365"/>
      <c r="BK84" s="361"/>
      <c r="BL84" s="361"/>
      <c r="BM84" s="361"/>
      <c r="BN84" s="361"/>
      <c r="BO84" s="361"/>
      <c r="BP84" s="372"/>
      <c r="BQ84" s="372"/>
      <c r="BR84" s="367"/>
      <c r="BS84" s="362"/>
      <c r="BT84" s="362"/>
      <c r="BU84" s="362"/>
      <c r="BV84" s="362"/>
      <c r="BW84" s="362"/>
      <c r="BX84" s="362"/>
      <c r="BY84" s="362"/>
      <c r="BZ84" s="362"/>
      <c r="CA84" s="362"/>
      <c r="CB84" s="362"/>
      <c r="CC84" s="362"/>
      <c r="CD84" s="362"/>
      <c r="CE84" s="362"/>
      <c r="CF84" s="362"/>
      <c r="CG84" s="362"/>
      <c r="CH84" s="362"/>
      <c r="CI84" s="362"/>
      <c r="CJ84" s="362"/>
      <c r="CK84" s="362"/>
    </row>
    <row r="85" spans="1:89" s="6" customFormat="1">
      <c r="A85" s="433"/>
      <c r="B85" s="545"/>
      <c r="C85" s="725"/>
      <c r="D85" s="545"/>
      <c r="E85" s="725"/>
      <c r="F85" s="726"/>
      <c r="G85" s="727"/>
      <c r="H85" s="728"/>
      <c r="I85" s="748" t="s">
        <v>5</v>
      </c>
      <c r="J85" s="730"/>
      <c r="K85" s="696" t="s">
        <v>814</v>
      </c>
      <c r="L85" s="722"/>
      <c r="M85" s="722"/>
      <c r="N85" s="696"/>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701"/>
      <c r="AQ85" s="701"/>
      <c r="AR85" s="701"/>
      <c r="AS85" s="701"/>
      <c r="AT85" s="545"/>
      <c r="AU85" s="545"/>
      <c r="AV85" s="545"/>
      <c r="AW85" s="545"/>
      <c r="AX85" s="545"/>
      <c r="AY85" s="742"/>
      <c r="AZ85" s="732"/>
      <c r="BA85" s="545"/>
      <c r="BB85" s="545"/>
      <c r="BC85" s="545"/>
      <c r="BD85" s="732"/>
      <c r="BE85" s="733"/>
      <c r="BF85" s="365"/>
      <c r="BG85" s="362"/>
      <c r="BH85" s="362"/>
      <c r="BI85" s="362"/>
      <c r="BJ85" s="365"/>
      <c r="BK85" s="361"/>
      <c r="BL85" s="361"/>
      <c r="BM85" s="361"/>
      <c r="BN85" s="361"/>
      <c r="BO85" s="361"/>
      <c r="BP85" s="363"/>
      <c r="BQ85" s="363"/>
      <c r="BR85" s="367"/>
      <c r="BS85" s="362"/>
      <c r="BT85" s="362"/>
      <c r="BU85" s="362"/>
      <c r="BV85" s="362"/>
      <c r="BW85" s="362"/>
      <c r="BX85" s="362"/>
      <c r="BY85" s="362"/>
      <c r="BZ85" s="362"/>
      <c r="CA85" s="362"/>
      <c r="CB85" s="362"/>
      <c r="CC85" s="362"/>
      <c r="CD85" s="362"/>
      <c r="CE85" s="362"/>
      <c r="CF85" s="362"/>
      <c r="CG85" s="362"/>
      <c r="CH85" s="362"/>
      <c r="CI85" s="362"/>
      <c r="CJ85" s="362"/>
      <c r="CK85" s="362"/>
    </row>
    <row r="86" spans="1:89" s="6" customFormat="1">
      <c r="A86" s="433"/>
      <c r="B86" s="545"/>
      <c r="C86" s="725"/>
      <c r="D86" s="545"/>
      <c r="E86" s="725"/>
      <c r="F86" s="726"/>
      <c r="G86" s="727"/>
      <c r="H86" s="728"/>
      <c r="I86" s="748" t="s">
        <v>6</v>
      </c>
      <c r="J86" s="730"/>
      <c r="K86" s="696" t="s">
        <v>509</v>
      </c>
      <c r="L86" s="722"/>
      <c r="M86" s="722"/>
      <c r="N86" s="696"/>
      <c r="O86" s="696"/>
      <c r="P86" s="696"/>
      <c r="Q86" s="696"/>
      <c r="R86" s="696"/>
      <c r="S86" s="696"/>
      <c r="T86" s="696"/>
      <c r="U86" s="696"/>
      <c r="V86" s="696"/>
      <c r="W86" s="696"/>
      <c r="X86" s="696"/>
      <c r="Y86" s="696"/>
      <c r="Z86" s="696"/>
      <c r="AA86" s="696"/>
      <c r="AB86" s="696"/>
      <c r="AC86" s="696"/>
      <c r="AD86" s="696"/>
      <c r="AE86" s="696"/>
      <c r="AF86" s="696"/>
      <c r="AG86" s="696"/>
      <c r="AH86" s="696"/>
      <c r="AI86" s="696"/>
      <c r="AJ86" s="696"/>
      <c r="AK86" s="696"/>
      <c r="AL86" s="696"/>
      <c r="AM86" s="696"/>
      <c r="AN86" s="696"/>
      <c r="AO86" s="696"/>
      <c r="AP86" s="701"/>
      <c r="AQ86" s="701"/>
      <c r="AR86" s="701"/>
      <c r="AS86" s="701"/>
      <c r="AT86" s="545"/>
      <c r="AU86" s="545"/>
      <c r="AV86" s="545"/>
      <c r="AW86" s="545"/>
      <c r="AX86" s="545"/>
      <c r="AY86" s="742"/>
      <c r="AZ86" s="732"/>
      <c r="BA86" s="545"/>
      <c r="BB86" s="545"/>
      <c r="BC86" s="545"/>
      <c r="BD86" s="732"/>
      <c r="BE86" s="733"/>
      <c r="BF86" s="365"/>
      <c r="BG86" s="362"/>
      <c r="BH86" s="362"/>
      <c r="BI86" s="362"/>
      <c r="BJ86" s="365"/>
      <c r="BK86" s="361"/>
      <c r="BL86" s="361"/>
      <c r="BM86" s="361"/>
      <c r="BN86" s="361"/>
      <c r="BO86" s="361"/>
      <c r="BP86" s="363"/>
      <c r="BQ86" s="363"/>
      <c r="BR86" s="367"/>
      <c r="BS86" s="362"/>
      <c r="BT86" s="362"/>
      <c r="BU86" s="362"/>
      <c r="BV86" s="362"/>
      <c r="BW86" s="362"/>
      <c r="BX86" s="362"/>
      <c r="BY86" s="362"/>
      <c r="BZ86" s="362"/>
      <c r="CA86" s="362"/>
      <c r="CB86" s="362"/>
      <c r="CC86" s="362"/>
      <c r="CD86" s="362"/>
      <c r="CE86" s="362"/>
      <c r="CF86" s="362"/>
      <c r="CG86" s="362"/>
      <c r="CH86" s="362"/>
      <c r="CI86" s="362"/>
      <c r="CJ86" s="362"/>
      <c r="CK86" s="362"/>
    </row>
    <row r="87" spans="1:89" s="6" customFormat="1">
      <c r="A87" s="433"/>
      <c r="B87" s="545"/>
      <c r="C87" s="725"/>
      <c r="D87" s="545"/>
      <c r="E87" s="725"/>
      <c r="F87" s="726"/>
      <c r="G87" s="727"/>
      <c r="H87" s="728"/>
      <c r="I87" s="748" t="s">
        <v>7</v>
      </c>
      <c r="J87" s="730"/>
      <c r="K87" s="696" t="s">
        <v>513</v>
      </c>
      <c r="L87" s="722"/>
      <c r="M87" s="722"/>
      <c r="N87" s="696"/>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701"/>
      <c r="AQ87" s="701"/>
      <c r="AR87" s="701"/>
      <c r="AS87" s="701"/>
      <c r="AT87" s="545"/>
      <c r="AU87" s="545"/>
      <c r="AV87" s="545"/>
      <c r="AW87" s="545"/>
      <c r="AX87" s="545"/>
      <c r="AY87" s="742"/>
      <c r="AZ87" s="732"/>
      <c r="BA87" s="545"/>
      <c r="BB87" s="545"/>
      <c r="BC87" s="545"/>
      <c r="BD87" s="732"/>
      <c r="BE87" s="733"/>
      <c r="BF87" s="365"/>
      <c r="BG87" s="362"/>
      <c r="BH87" s="362"/>
      <c r="BI87" s="362"/>
      <c r="BJ87" s="365"/>
      <c r="BK87" s="361"/>
      <c r="BL87" s="361"/>
      <c r="BM87" s="361"/>
      <c r="BN87" s="361"/>
      <c r="BO87" s="361"/>
      <c r="BP87" s="363"/>
      <c r="BQ87" s="363"/>
      <c r="BR87" s="367"/>
      <c r="BS87" s="362"/>
      <c r="BT87" s="362"/>
      <c r="BU87" s="362"/>
      <c r="BV87" s="362"/>
      <c r="BW87" s="362"/>
      <c r="BX87" s="362"/>
      <c r="BY87" s="362"/>
      <c r="BZ87" s="362"/>
      <c r="CA87" s="362"/>
      <c r="CB87" s="362"/>
      <c r="CC87" s="362"/>
      <c r="CD87" s="362"/>
      <c r="CE87" s="362"/>
      <c r="CF87" s="362"/>
      <c r="CG87" s="362"/>
      <c r="CH87" s="362"/>
      <c r="CI87" s="362"/>
      <c r="CJ87" s="362"/>
      <c r="CK87" s="362"/>
    </row>
    <row r="88" spans="1:89" s="6" customFormat="1">
      <c r="A88" s="433"/>
      <c r="B88" s="545"/>
      <c r="C88" s="725"/>
      <c r="D88" s="545"/>
      <c r="E88" s="725"/>
      <c r="F88" s="726"/>
      <c r="G88" s="727"/>
      <c r="H88" s="728"/>
      <c r="I88" s="748" t="s">
        <v>8</v>
      </c>
      <c r="J88" s="730"/>
      <c r="K88" s="696"/>
      <c r="L88" s="722"/>
      <c r="M88" s="722"/>
      <c r="N88" s="696"/>
      <c r="O88" s="696"/>
      <c r="P88" s="696"/>
      <c r="Q88" s="696"/>
      <c r="R88" s="696"/>
      <c r="S88" s="696"/>
      <c r="T88" s="696"/>
      <c r="U88" s="696"/>
      <c r="V88" s="696"/>
      <c r="W88" s="696"/>
      <c r="X88" s="696"/>
      <c r="Y88" s="696"/>
      <c r="Z88" s="696"/>
      <c r="AA88" s="696"/>
      <c r="AB88" s="696"/>
      <c r="AC88" s="696"/>
      <c r="AD88" s="696"/>
      <c r="AE88" s="696"/>
      <c r="AF88" s="696"/>
      <c r="AG88" s="696"/>
      <c r="AH88" s="696"/>
      <c r="AI88" s="696"/>
      <c r="AJ88" s="696"/>
      <c r="AK88" s="696"/>
      <c r="AL88" s="696"/>
      <c r="AM88" s="696"/>
      <c r="AN88" s="696"/>
      <c r="AO88" s="696"/>
      <c r="AP88" s="701"/>
      <c r="AQ88" s="701"/>
      <c r="AR88" s="701"/>
      <c r="AS88" s="701"/>
      <c r="AT88" s="545"/>
      <c r="AU88" s="545"/>
      <c r="AV88" s="545"/>
      <c r="AW88" s="545"/>
      <c r="AX88" s="545"/>
      <c r="AY88" s="742"/>
      <c r="AZ88" s="732"/>
      <c r="BA88" s="545"/>
      <c r="BB88" s="545"/>
      <c r="BC88" s="545"/>
      <c r="BD88" s="732"/>
      <c r="BE88" s="733"/>
      <c r="BF88" s="365"/>
      <c r="BG88" s="362"/>
      <c r="BH88" s="362"/>
      <c r="BI88" s="362"/>
      <c r="BJ88" s="365"/>
      <c r="BK88" s="361"/>
      <c r="BL88" s="361"/>
      <c r="BM88" s="361"/>
      <c r="BN88" s="361"/>
      <c r="BO88" s="361"/>
      <c r="BP88" s="363"/>
      <c r="BQ88" s="363"/>
      <c r="BR88" s="367"/>
      <c r="BS88" s="362"/>
      <c r="BT88" s="362"/>
      <c r="BU88" s="362"/>
      <c r="BV88" s="362"/>
      <c r="BW88" s="362"/>
      <c r="BX88" s="362"/>
      <c r="BY88" s="362"/>
      <c r="BZ88" s="362"/>
      <c r="CA88" s="362"/>
      <c r="CB88" s="362"/>
      <c r="CC88" s="362"/>
      <c r="CD88" s="362"/>
      <c r="CE88" s="362"/>
      <c r="CF88" s="362"/>
      <c r="CG88" s="362"/>
      <c r="CH88" s="362"/>
      <c r="CI88" s="362"/>
      <c r="CJ88" s="362"/>
      <c r="CK88" s="362"/>
    </row>
    <row r="89" spans="1:89" s="19" customFormat="1" ht="3.75" customHeight="1">
      <c r="A89" s="433"/>
      <c r="B89" s="489"/>
      <c r="C89" s="675"/>
      <c r="D89" s="489"/>
      <c r="E89" s="675"/>
      <c r="F89" s="679"/>
      <c r="G89" s="720"/>
      <c r="H89" s="721"/>
      <c r="I89" s="723"/>
      <c r="J89" s="723"/>
      <c r="K89" s="723"/>
      <c r="L89" s="723"/>
      <c r="M89" s="723"/>
      <c r="N89" s="723"/>
      <c r="O89" s="723"/>
      <c r="P89" s="723"/>
      <c r="Q89" s="723"/>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507"/>
      <c r="AQ89" s="507"/>
      <c r="AR89" s="507"/>
      <c r="AS89" s="507"/>
      <c r="AT89" s="507"/>
      <c r="AU89" s="507"/>
      <c r="AV89" s="507"/>
      <c r="AW89" s="507"/>
      <c r="AX89" s="507"/>
      <c r="AY89" s="508"/>
      <c r="AZ89" s="689"/>
      <c r="BA89" s="489"/>
      <c r="BB89" s="489"/>
      <c r="BC89" s="489"/>
      <c r="BD89" s="689"/>
      <c r="BE89" s="702"/>
      <c r="BF89" s="62"/>
      <c r="BG89" s="57"/>
      <c r="BH89" s="57"/>
      <c r="BI89" s="57"/>
      <c r="BJ89" s="62"/>
      <c r="BK89" s="58"/>
      <c r="BL89" s="58"/>
      <c r="BM89" s="58"/>
      <c r="BN89" s="58"/>
      <c r="BO89" s="58"/>
      <c r="BP89" s="131"/>
      <c r="BQ89" s="131"/>
      <c r="BR89" s="84"/>
      <c r="BS89" s="57"/>
      <c r="BT89" s="57"/>
      <c r="BU89" s="57"/>
      <c r="BV89" s="57"/>
      <c r="BW89" s="57"/>
      <c r="BX89" s="57"/>
      <c r="BY89" s="57"/>
      <c r="BZ89" s="57"/>
      <c r="CA89" s="57"/>
      <c r="CB89" s="57"/>
      <c r="CC89" s="57"/>
      <c r="CD89" s="57"/>
      <c r="CE89" s="57"/>
      <c r="CF89" s="57"/>
      <c r="CG89" s="57"/>
      <c r="CH89" s="57"/>
      <c r="CI89" s="57"/>
      <c r="CJ89" s="57"/>
      <c r="CK89" s="57"/>
    </row>
    <row r="90" spans="1:89" s="19" customFormat="1">
      <c r="A90" s="433"/>
      <c r="B90" s="489"/>
      <c r="C90" s="675"/>
      <c r="D90" s="489"/>
      <c r="E90" s="675"/>
      <c r="F90" s="679"/>
      <c r="G90" s="714" t="str">
        <f>CONCATENATE(E79,".3")</f>
        <v>7.4.3</v>
      </c>
      <c r="H90" s="715"/>
      <c r="I90" s="686" t="s">
        <v>328</v>
      </c>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686"/>
      <c r="AQ90" s="686"/>
      <c r="AR90" s="686"/>
      <c r="AS90" s="686"/>
      <c r="AT90" s="686"/>
      <c r="AU90" s="686"/>
      <c r="AV90" s="686"/>
      <c r="AW90" s="686"/>
      <c r="AX90" s="686"/>
      <c r="AY90" s="688"/>
      <c r="AZ90" s="689"/>
      <c r="BA90" s="1069"/>
      <c r="BB90" s="1070"/>
      <c r="BC90" s="1071"/>
      <c r="BD90" s="689"/>
      <c r="BE90" s="702"/>
      <c r="BF90" s="62"/>
      <c r="BG90" s="57"/>
      <c r="BH90" s="57"/>
      <c r="BI90" s="57"/>
      <c r="BJ90" s="365"/>
      <c r="BK90" s="361"/>
      <c r="BL90" s="361"/>
      <c r="BM90" s="361"/>
      <c r="BN90" s="361"/>
      <c r="BO90" s="361"/>
      <c r="BP90" s="124" t="str">
        <f>IF(OR(BA90="x",BA90=""),"",IF(AND($BO$28=1,BK90&lt;&gt;""),1,IF(AND($BO$28=2,BL90&lt;&gt;""),1,IF(AND($BO$28=3,BM90&lt;&gt;""),1,IF(AND($BO$28=4,BN90&lt;&gt;""),1,IF(AND($BO$28=5,BO90&lt;&gt;""),1,0))))))</f>
        <v/>
      </c>
      <c r="BQ90" s="65">
        <f>IF(BR81=0,0,IF(OR(BA90="x",BA90=""),0,BA90))</f>
        <v>0</v>
      </c>
      <c r="BR90" s="367"/>
      <c r="BS90" s="57"/>
      <c r="BT90" s="57"/>
      <c r="BU90" s="57"/>
      <c r="BV90" s="57"/>
      <c r="BW90" s="57"/>
      <c r="BX90" s="57"/>
      <c r="BY90" s="57"/>
      <c r="BZ90" s="57"/>
      <c r="CA90" s="57"/>
      <c r="CB90" s="57"/>
      <c r="CC90" s="57"/>
      <c r="CD90" s="57"/>
      <c r="CE90" s="57"/>
      <c r="CF90" s="57"/>
      <c r="CG90" s="57"/>
      <c r="CH90" s="57"/>
      <c r="CI90" s="57"/>
      <c r="CJ90" s="57"/>
      <c r="CK90" s="57"/>
    </row>
    <row r="91" spans="1:89" s="19" customFormat="1" ht="3.75" customHeight="1">
      <c r="A91" s="433"/>
      <c r="B91" s="489"/>
      <c r="C91" s="675"/>
      <c r="D91" s="489"/>
      <c r="E91" s="675"/>
      <c r="F91" s="679"/>
      <c r="G91" s="720"/>
      <c r="H91" s="721"/>
      <c r="I91" s="507"/>
      <c r="J91" s="723"/>
      <c r="K91" s="723"/>
      <c r="L91" s="723"/>
      <c r="M91" s="723"/>
      <c r="N91" s="723"/>
      <c r="O91" s="723"/>
      <c r="P91" s="723"/>
      <c r="Q91" s="723"/>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507"/>
      <c r="AQ91" s="507"/>
      <c r="AR91" s="507"/>
      <c r="AS91" s="507"/>
      <c r="AT91" s="507"/>
      <c r="AU91" s="507"/>
      <c r="AV91" s="507"/>
      <c r="AW91" s="507"/>
      <c r="AX91" s="507"/>
      <c r="AY91" s="508"/>
      <c r="AZ91" s="689"/>
      <c r="BA91" s="489"/>
      <c r="BB91" s="489"/>
      <c r="BC91" s="489"/>
      <c r="BD91" s="689"/>
      <c r="BE91" s="702"/>
      <c r="BF91" s="62"/>
      <c r="BG91" s="57"/>
      <c r="BH91" s="57"/>
      <c r="BI91" s="57"/>
      <c r="BJ91" s="365"/>
      <c r="BK91" s="361"/>
      <c r="BL91" s="361"/>
      <c r="BM91" s="361"/>
      <c r="BN91" s="361"/>
      <c r="BO91" s="361"/>
      <c r="BP91" s="78"/>
      <c r="BQ91" s="78"/>
      <c r="BR91" s="84"/>
      <c r="BS91" s="57"/>
      <c r="BT91" s="57"/>
      <c r="BU91" s="57"/>
      <c r="BV91" s="57"/>
      <c r="BW91" s="57"/>
      <c r="BX91" s="57"/>
      <c r="BY91" s="57"/>
      <c r="BZ91" s="57"/>
      <c r="CA91" s="57"/>
      <c r="CB91" s="57"/>
      <c r="CC91" s="57"/>
      <c r="CD91" s="57"/>
      <c r="CE91" s="57"/>
      <c r="CF91" s="57"/>
      <c r="CG91" s="57"/>
      <c r="CH91" s="57"/>
      <c r="CI91" s="57"/>
      <c r="CJ91" s="57"/>
      <c r="CK91" s="57"/>
    </row>
    <row r="92" spans="1:89" s="19" customFormat="1">
      <c r="A92" s="433"/>
      <c r="B92" s="489"/>
      <c r="C92" s="675"/>
      <c r="D92" s="489"/>
      <c r="E92" s="675"/>
      <c r="F92" s="679"/>
      <c r="G92" s="714" t="str">
        <f>CONCATENATE(E79,".4")</f>
        <v>7.4.4</v>
      </c>
      <c r="H92" s="715"/>
      <c r="I92" s="686" t="s">
        <v>9</v>
      </c>
      <c r="J92" s="717"/>
      <c r="K92" s="717"/>
      <c r="L92" s="717"/>
      <c r="M92" s="717"/>
      <c r="N92" s="717"/>
      <c r="O92" s="717"/>
      <c r="P92" s="717"/>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686"/>
      <c r="AQ92" s="686"/>
      <c r="AR92" s="686"/>
      <c r="AS92" s="686"/>
      <c r="AT92" s="686"/>
      <c r="AU92" s="686"/>
      <c r="AV92" s="686"/>
      <c r="AW92" s="686"/>
      <c r="AX92" s="686"/>
      <c r="AY92" s="688"/>
      <c r="AZ92" s="689"/>
      <c r="BA92" s="1069"/>
      <c r="BB92" s="1070"/>
      <c r="BC92" s="1071"/>
      <c r="BD92" s="689"/>
      <c r="BE92" s="702"/>
      <c r="BF92" s="62"/>
      <c r="BG92" s="57"/>
      <c r="BH92" s="57"/>
      <c r="BI92" s="57"/>
      <c r="BJ92" s="365"/>
      <c r="BK92" s="361"/>
      <c r="BL92" s="361"/>
      <c r="BM92" s="361"/>
      <c r="BN92" s="361"/>
      <c r="BO92" s="361"/>
      <c r="BP92" s="124" t="str">
        <f>IF(OR(BA92="x",BA92=""),"",IF(AND($BO$28=1,BK92&lt;&gt;""),1,IF(AND($BO$28=2,BL92&lt;&gt;""),1,IF(AND($BO$28=3,BM92&lt;&gt;""),1,IF(AND($BO$28=4,BN92&lt;&gt;""),1,IF(AND($BO$28=5,BO92&lt;&gt;""),1,0))))))</f>
        <v/>
      </c>
      <c r="BQ92" s="65">
        <f>IF(BR81=0,0,IF(OR(BA92="x",BA92=""),0,BA92))</f>
        <v>0</v>
      </c>
      <c r="BR92" s="367"/>
      <c r="BS92" s="57"/>
      <c r="BT92" s="57"/>
      <c r="BU92" s="57"/>
      <c r="BV92" s="57"/>
      <c r="BW92" s="57"/>
      <c r="BX92" s="57"/>
      <c r="BY92" s="57"/>
      <c r="BZ92" s="57"/>
      <c r="CA92" s="57"/>
      <c r="CB92" s="57"/>
      <c r="CC92" s="57"/>
      <c r="CD92" s="57"/>
      <c r="CE92" s="57"/>
      <c r="CF92" s="57"/>
      <c r="CG92" s="57"/>
      <c r="CH92" s="57"/>
      <c r="CI92" s="57"/>
      <c r="CJ92" s="57"/>
      <c r="CK92" s="57"/>
    </row>
    <row r="93" spans="1:89" s="19" customFormat="1" ht="3.75" customHeight="1">
      <c r="A93" s="433"/>
      <c r="B93" s="489"/>
      <c r="C93" s="675"/>
      <c r="D93" s="489"/>
      <c r="E93" s="675"/>
      <c r="F93" s="679"/>
      <c r="G93" s="720"/>
      <c r="H93" s="721"/>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3"/>
      <c r="AH93" s="723"/>
      <c r="AI93" s="723"/>
      <c r="AJ93" s="723"/>
      <c r="AK93" s="723"/>
      <c r="AL93" s="723"/>
      <c r="AM93" s="723"/>
      <c r="AN93" s="723"/>
      <c r="AO93" s="723"/>
      <c r="AP93" s="507"/>
      <c r="AQ93" s="507"/>
      <c r="AR93" s="507"/>
      <c r="AS93" s="507"/>
      <c r="AT93" s="507"/>
      <c r="AU93" s="507"/>
      <c r="AV93" s="507"/>
      <c r="AW93" s="507"/>
      <c r="AX93" s="507"/>
      <c r="AY93" s="508"/>
      <c r="AZ93" s="689"/>
      <c r="BA93" s="489"/>
      <c r="BB93" s="489"/>
      <c r="BC93" s="489"/>
      <c r="BD93" s="689"/>
      <c r="BE93" s="702"/>
      <c r="BF93" s="62"/>
      <c r="BG93" s="57"/>
      <c r="BH93" s="57"/>
      <c r="BI93" s="57"/>
      <c r="BJ93" s="365"/>
      <c r="BK93" s="361"/>
      <c r="BL93" s="361"/>
      <c r="BM93" s="361"/>
      <c r="BN93" s="361"/>
      <c r="BO93" s="361"/>
      <c r="BP93" s="78"/>
      <c r="BQ93" s="78"/>
      <c r="BR93" s="84"/>
      <c r="BS93" s="57"/>
      <c r="BT93" s="57"/>
      <c r="BU93" s="57"/>
      <c r="BV93" s="57"/>
      <c r="BW93" s="57"/>
      <c r="BX93" s="57"/>
      <c r="BY93" s="57"/>
      <c r="BZ93" s="57"/>
      <c r="CA93" s="57"/>
      <c r="CB93" s="57"/>
      <c r="CC93" s="57"/>
      <c r="CD93" s="57"/>
      <c r="CE93" s="57"/>
      <c r="CF93" s="57"/>
      <c r="CG93" s="57"/>
      <c r="CH93" s="57"/>
      <c r="CI93" s="57"/>
      <c r="CJ93" s="57"/>
      <c r="CK93" s="57"/>
    </row>
    <row r="94" spans="1:89" s="19" customFormat="1">
      <c r="A94" s="433"/>
      <c r="B94" s="489"/>
      <c r="C94" s="675"/>
      <c r="D94" s="489"/>
      <c r="E94" s="675"/>
      <c r="F94" s="679"/>
      <c r="G94" s="712"/>
      <c r="H94" s="734"/>
      <c r="I94" s="735"/>
      <c r="J94" s="735"/>
      <c r="K94" s="735"/>
      <c r="L94" s="735"/>
      <c r="M94" s="735"/>
      <c r="N94" s="735"/>
      <c r="O94" s="735"/>
      <c r="P94" s="735"/>
      <c r="Q94" s="735"/>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735"/>
      <c r="AP94" s="489"/>
      <c r="AQ94" s="489"/>
      <c r="AR94" s="489"/>
      <c r="AS94" s="489"/>
      <c r="AT94" s="489"/>
      <c r="AU94" s="489"/>
      <c r="AV94" s="489"/>
      <c r="AW94" s="489"/>
      <c r="AX94" s="489"/>
      <c r="AY94" s="489"/>
      <c r="AZ94" s="689"/>
      <c r="BA94" s="489"/>
      <c r="BB94" s="489"/>
      <c r="BC94" s="489"/>
      <c r="BD94" s="689"/>
      <c r="BE94" s="702"/>
      <c r="BF94" s="62"/>
      <c r="BG94" s="57"/>
      <c r="BH94" s="57"/>
      <c r="BI94" s="57"/>
      <c r="BJ94" s="62"/>
      <c r="BK94" s="265" t="s">
        <v>228</v>
      </c>
      <c r="BL94" s="266"/>
      <c r="BM94" s="266"/>
      <c r="BN94" s="266"/>
      <c r="BO94" s="267"/>
      <c r="BP94" s="131"/>
      <c r="BQ94" s="131"/>
      <c r="BR94" s="84"/>
      <c r="BS94" s="57"/>
      <c r="BT94" s="57"/>
      <c r="BU94" s="57"/>
      <c r="BV94" s="57"/>
      <c r="BW94" s="57"/>
      <c r="BX94" s="57"/>
      <c r="BY94" s="57"/>
      <c r="BZ94" s="57"/>
      <c r="CA94" s="57"/>
      <c r="CB94" s="57"/>
      <c r="CC94" s="57"/>
      <c r="CD94" s="57"/>
      <c r="CE94" s="57"/>
      <c r="CF94" s="57"/>
      <c r="CG94" s="57"/>
      <c r="CH94" s="57"/>
      <c r="CI94" s="57"/>
      <c r="CJ94" s="57"/>
      <c r="CK94" s="57"/>
    </row>
    <row r="95" spans="1:89" s="19" customFormat="1">
      <c r="A95" s="433"/>
      <c r="B95" s="489"/>
      <c r="C95" s="675"/>
      <c r="D95" s="489"/>
      <c r="E95" s="676" t="str">
        <f>CONCATENATE($C$29,"5")</f>
        <v>7.5</v>
      </c>
      <c r="F95" s="677"/>
      <c r="G95" s="1074" t="str">
        <f>IF(F21="","",F21)</f>
        <v>SC/CC Equipment</v>
      </c>
      <c r="H95" s="1075"/>
      <c r="I95" s="1075"/>
      <c r="J95" s="1075"/>
      <c r="K95" s="1075"/>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6"/>
      <c r="AQ95" s="1076"/>
      <c r="AR95" s="1076"/>
      <c r="AS95" s="1076"/>
      <c r="AT95" s="1076"/>
      <c r="AU95" s="1076"/>
      <c r="AV95" s="1076"/>
      <c r="AW95" s="1076"/>
      <c r="AX95" s="1076"/>
      <c r="AY95" s="1076"/>
      <c r="AZ95" s="1077" t="str">
        <f>IF(BA97="N",BQ95,IF(BR97=0,"",IF(BA97="Y",SUM(BQ95/BP95),"")))</f>
        <v/>
      </c>
      <c r="BA95" s="1077"/>
      <c r="BB95" s="1077"/>
      <c r="BC95" s="1077"/>
      <c r="BD95" s="1078"/>
      <c r="BE95" s="678"/>
      <c r="BF95" s="62"/>
      <c r="BG95" s="57"/>
      <c r="BH95" s="57"/>
      <c r="BI95" s="57"/>
      <c r="BJ95" s="60" t="s">
        <v>227</v>
      </c>
      <c r="BK95" s="60">
        <v>1</v>
      </c>
      <c r="BL95" s="163">
        <v>2</v>
      </c>
      <c r="BM95" s="60">
        <v>3</v>
      </c>
      <c r="BN95" s="60">
        <v>4</v>
      </c>
      <c r="BO95" s="60">
        <v>5</v>
      </c>
      <c r="BP95" s="65">
        <f>IF(BA97="N",8,IF(BR97=0,0,IF(BP97="",0,8)))</f>
        <v>0</v>
      </c>
      <c r="BQ95" s="65">
        <f>SUM(BQ97:BQ108)</f>
        <v>0</v>
      </c>
      <c r="BR95" s="164" t="str">
        <f>IF(BA97="N",0,IF(BP95=0,"",IF(SUM(BQ95/BP95)&gt;1,1,SUM(BQ95/BP95))))</f>
        <v/>
      </c>
      <c r="BS95" s="57"/>
      <c r="BT95" s="57"/>
      <c r="BU95" s="57"/>
      <c r="BV95" s="57"/>
      <c r="BW95" s="57"/>
      <c r="BX95" s="57"/>
      <c r="BY95" s="57"/>
      <c r="BZ95" s="57"/>
      <c r="CA95" s="57"/>
      <c r="CB95" s="57"/>
      <c r="CC95" s="57"/>
      <c r="CD95" s="57"/>
      <c r="CE95" s="57"/>
      <c r="CF95" s="57"/>
      <c r="CG95" s="57"/>
      <c r="CH95" s="57"/>
      <c r="CI95" s="57"/>
      <c r="CJ95" s="57"/>
      <c r="CK95" s="57"/>
    </row>
    <row r="96" spans="1:89" s="19" customFormat="1" ht="3.75" customHeight="1">
      <c r="A96" s="433"/>
      <c r="B96" s="489"/>
      <c r="C96" s="675"/>
      <c r="D96" s="489"/>
      <c r="E96" s="675"/>
      <c r="F96" s="679"/>
      <c r="G96" s="712"/>
      <c r="H96" s="713"/>
      <c r="I96" s="713"/>
      <c r="J96" s="713"/>
      <c r="K96" s="713"/>
      <c r="L96" s="713"/>
      <c r="M96" s="713"/>
      <c r="N96" s="713"/>
      <c r="O96" s="713"/>
      <c r="P96" s="713"/>
      <c r="Q96" s="713"/>
      <c r="R96" s="713"/>
      <c r="S96" s="713"/>
      <c r="T96" s="713"/>
      <c r="U96" s="713"/>
      <c r="V96" s="713"/>
      <c r="W96" s="713"/>
      <c r="X96" s="713"/>
      <c r="Y96" s="713"/>
      <c r="Z96" s="713"/>
      <c r="AA96" s="713"/>
      <c r="AB96" s="713"/>
      <c r="AC96" s="713"/>
      <c r="AD96" s="713"/>
      <c r="AE96" s="713"/>
      <c r="AF96" s="713"/>
      <c r="AG96" s="713"/>
      <c r="AH96" s="713"/>
      <c r="AI96" s="713"/>
      <c r="AJ96" s="713"/>
      <c r="AK96" s="713"/>
      <c r="AL96" s="713"/>
      <c r="AM96" s="713"/>
      <c r="AN96" s="713"/>
      <c r="AO96" s="713"/>
      <c r="AP96" s="681"/>
      <c r="AQ96" s="681"/>
      <c r="AR96" s="681"/>
      <c r="AS96" s="681"/>
      <c r="AT96" s="681"/>
      <c r="AU96" s="681"/>
      <c r="AV96" s="681"/>
      <c r="AW96" s="681"/>
      <c r="AX96" s="681"/>
      <c r="AY96" s="681"/>
      <c r="AZ96" s="682"/>
      <c r="BA96" s="682"/>
      <c r="BB96" s="682"/>
      <c r="BC96" s="682"/>
      <c r="BD96" s="683"/>
      <c r="BE96" s="702"/>
      <c r="BF96" s="62"/>
      <c r="BG96" s="57"/>
      <c r="BH96" s="57"/>
      <c r="BI96" s="57"/>
      <c r="BJ96" s="85"/>
      <c r="BK96" s="77"/>
      <c r="BL96" s="77"/>
      <c r="BM96" s="58"/>
      <c r="BN96" s="58"/>
      <c r="BO96" s="58"/>
      <c r="BP96" s="78"/>
      <c r="BQ96" s="78"/>
      <c r="BR96" s="79"/>
      <c r="BS96" s="57"/>
      <c r="BT96" s="57"/>
      <c r="BU96" s="57"/>
      <c r="BV96" s="57"/>
      <c r="BW96" s="57"/>
      <c r="BX96" s="57"/>
      <c r="BY96" s="57"/>
      <c r="BZ96" s="57"/>
      <c r="CA96" s="57"/>
      <c r="CB96" s="57"/>
      <c r="CC96" s="57"/>
      <c r="CD96" s="57"/>
      <c r="CE96" s="57"/>
      <c r="CF96" s="57"/>
      <c r="CG96" s="57"/>
      <c r="CH96" s="57"/>
      <c r="CI96" s="57"/>
      <c r="CJ96" s="57"/>
      <c r="CK96" s="57"/>
    </row>
    <row r="97" spans="1:89" s="19" customFormat="1">
      <c r="A97" s="433"/>
      <c r="B97" s="489"/>
      <c r="C97" s="675"/>
      <c r="D97" s="489"/>
      <c r="E97" s="675"/>
      <c r="F97" s="679"/>
      <c r="G97" s="714" t="str">
        <f>CONCATENATE(E95,".1")</f>
        <v>7.5.1</v>
      </c>
      <c r="H97" s="715"/>
      <c r="I97" s="716" t="s">
        <v>501</v>
      </c>
      <c r="J97" s="716"/>
      <c r="K97" s="716"/>
      <c r="L97" s="749"/>
      <c r="M97" s="749"/>
      <c r="N97" s="717"/>
      <c r="O97" s="717"/>
      <c r="P97" s="717"/>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686"/>
      <c r="AQ97" s="686"/>
      <c r="AR97" s="686"/>
      <c r="AS97" s="686"/>
      <c r="AT97" s="686"/>
      <c r="AU97" s="686"/>
      <c r="AV97" s="686"/>
      <c r="AW97" s="687" t="s">
        <v>12</v>
      </c>
      <c r="AX97" s="686"/>
      <c r="AY97" s="688"/>
      <c r="AZ97" s="689"/>
      <c r="BA97" s="1069"/>
      <c r="BB97" s="1070"/>
      <c r="BC97" s="1071"/>
      <c r="BD97" s="689"/>
      <c r="BE97" s="702"/>
      <c r="BF97" s="62"/>
      <c r="BG97" s="57"/>
      <c r="BH97" s="57"/>
      <c r="BI97" s="57"/>
      <c r="BJ97" s="64" t="s">
        <v>88</v>
      </c>
      <c r="BK97" s="76" t="s">
        <v>16</v>
      </c>
      <c r="BL97" s="76" t="s">
        <v>16</v>
      </c>
      <c r="BM97" s="76"/>
      <c r="BN97" s="76"/>
      <c r="BO97" s="76" t="s">
        <v>16</v>
      </c>
      <c r="BP97" s="124" t="str">
        <f>IF(OR(BA97="x",BA97=""),"",IF(AND($BO$28=1,BK97&lt;&gt;""),1,IF(AND($BO$28=2,BL97&lt;&gt;""),1,IF(AND($BO$28=3,BM97&lt;&gt;""),1,IF(AND($BO$28=4,BN97&lt;&gt;""),1,IF(AND($BO$28=5,BO97&lt;&gt;""),1,0))))))</f>
        <v/>
      </c>
      <c r="BQ97" s="65">
        <f>IF(BR97=0,0,IF(OR(BA97="x",BA97=""),0,IF(BA97="Y",2,0)))</f>
        <v>0</v>
      </c>
      <c r="BR97" s="126">
        <f>IF(BA97="N",0,SUM(BK98:BO98))</f>
        <v>1</v>
      </c>
      <c r="BS97" s="57"/>
      <c r="BT97" s="57"/>
      <c r="BU97" s="57"/>
      <c r="BV97" s="57"/>
      <c r="BW97" s="57"/>
      <c r="BX97" s="57"/>
      <c r="BY97" s="57"/>
      <c r="BZ97" s="57"/>
      <c r="CA97" s="57"/>
      <c r="CB97" s="57"/>
      <c r="CC97" s="57"/>
      <c r="CD97" s="57"/>
      <c r="CE97" s="57"/>
      <c r="CF97" s="57"/>
      <c r="CG97" s="57"/>
      <c r="CH97" s="57"/>
      <c r="CI97" s="57"/>
      <c r="CJ97" s="57"/>
      <c r="CK97" s="57"/>
    </row>
    <row r="98" spans="1:89" s="19" customFormat="1" ht="3.5" customHeight="1">
      <c r="A98" s="433"/>
      <c r="B98" s="489"/>
      <c r="C98" s="675"/>
      <c r="D98" s="489"/>
      <c r="E98" s="675"/>
      <c r="F98" s="679"/>
      <c r="G98" s="720"/>
      <c r="H98" s="721"/>
      <c r="I98" s="722"/>
      <c r="J98" s="696"/>
      <c r="K98" s="696"/>
      <c r="L98" s="696"/>
      <c r="M98" s="696"/>
      <c r="N98" s="723"/>
      <c r="O98" s="723"/>
      <c r="P98" s="723"/>
      <c r="Q98" s="723"/>
      <c r="R98" s="723"/>
      <c r="S98" s="723"/>
      <c r="T98" s="723"/>
      <c r="U98" s="723"/>
      <c r="V98" s="723"/>
      <c r="W98" s="723"/>
      <c r="X98" s="723"/>
      <c r="Y98" s="723"/>
      <c r="Z98" s="723"/>
      <c r="AA98" s="723"/>
      <c r="AB98" s="723"/>
      <c r="AC98" s="723"/>
      <c r="AD98" s="723"/>
      <c r="AE98" s="723"/>
      <c r="AF98" s="723"/>
      <c r="AG98" s="723"/>
      <c r="AH98" s="723"/>
      <c r="AI98" s="723"/>
      <c r="AJ98" s="723"/>
      <c r="AK98" s="723"/>
      <c r="AL98" s="723"/>
      <c r="AM98" s="723"/>
      <c r="AN98" s="723"/>
      <c r="AO98" s="723"/>
      <c r="AP98" s="507"/>
      <c r="AQ98" s="507"/>
      <c r="AR98" s="507"/>
      <c r="AS98" s="507"/>
      <c r="AT98" s="507"/>
      <c r="AU98" s="507"/>
      <c r="AV98" s="507"/>
      <c r="AW98" s="507"/>
      <c r="AX98" s="507"/>
      <c r="AY98" s="508"/>
      <c r="AZ98" s="689"/>
      <c r="BA98" s="489"/>
      <c r="BB98" s="489"/>
      <c r="BC98" s="489"/>
      <c r="BD98" s="689"/>
      <c r="BE98" s="702"/>
      <c r="BF98" s="62"/>
      <c r="BG98" s="57"/>
      <c r="BH98" s="57"/>
      <c r="BI98" s="57"/>
      <c r="BJ98" s="125"/>
      <c r="BK98" s="126">
        <f>IF(AND($BO$28=1,BK97&lt;&gt;""),1,0)</f>
        <v>1</v>
      </c>
      <c r="BL98" s="126">
        <f>IF(AND($BO$28=2,BL97&lt;&gt;""),1,0)</f>
        <v>0</v>
      </c>
      <c r="BM98" s="126">
        <f>IF(AND($BO$28=3,BM97&lt;&gt;""),1,0)</f>
        <v>0</v>
      </c>
      <c r="BN98" s="126">
        <f>IF(AND($BO$28=4,BN97&lt;&gt;""),1,0)</f>
        <v>0</v>
      </c>
      <c r="BO98" s="126">
        <f>IF(AND($BO$28=5,BO97&lt;&gt;""),1,0)</f>
        <v>0</v>
      </c>
      <c r="BP98" s="78"/>
      <c r="BQ98" s="78"/>
      <c r="BR98" s="84"/>
      <c r="BS98" s="57"/>
      <c r="BT98" s="57"/>
      <c r="BU98" s="57"/>
      <c r="BV98" s="57"/>
      <c r="BW98" s="57"/>
      <c r="BX98" s="57"/>
      <c r="BY98" s="57"/>
      <c r="BZ98" s="57"/>
      <c r="CA98" s="57"/>
      <c r="CB98" s="57"/>
      <c r="CC98" s="57"/>
      <c r="CD98" s="57"/>
      <c r="CE98" s="57"/>
      <c r="CF98" s="57"/>
      <c r="CG98" s="57"/>
      <c r="CH98" s="57"/>
      <c r="CI98" s="57"/>
      <c r="CJ98" s="57"/>
      <c r="CK98" s="57"/>
    </row>
    <row r="99" spans="1:89" s="19" customFormat="1">
      <c r="A99" s="433"/>
      <c r="B99" s="489"/>
      <c r="C99" s="675"/>
      <c r="D99" s="489"/>
      <c r="E99" s="675"/>
      <c r="F99" s="679"/>
      <c r="G99" s="714" t="str">
        <f>CONCATENATE(E95,".2")</f>
        <v>7.5.2</v>
      </c>
      <c r="H99" s="715"/>
      <c r="I99" s="686" t="s">
        <v>329</v>
      </c>
      <c r="J99" s="749"/>
      <c r="K99" s="749"/>
      <c r="L99" s="749"/>
      <c r="M99" s="749"/>
      <c r="N99" s="717"/>
      <c r="O99" s="717"/>
      <c r="P99" s="717"/>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686"/>
      <c r="AQ99" s="686"/>
      <c r="AR99" s="686"/>
      <c r="AS99" s="686"/>
      <c r="AT99" s="686"/>
      <c r="AU99" s="686"/>
      <c r="AV99" s="686"/>
      <c r="AW99" s="686"/>
      <c r="AX99" s="686"/>
      <c r="AY99" s="688"/>
      <c r="AZ99" s="689"/>
      <c r="BA99" s="1069"/>
      <c r="BB99" s="1070"/>
      <c r="BC99" s="1071"/>
      <c r="BD99" s="689"/>
      <c r="BE99" s="702"/>
      <c r="BF99" s="62"/>
      <c r="BG99" s="57"/>
      <c r="BH99" s="57"/>
      <c r="BI99" s="57"/>
      <c r="BJ99" s="365"/>
      <c r="BK99" s="361"/>
      <c r="BL99" s="361"/>
      <c r="BM99" s="361"/>
      <c r="BN99" s="361"/>
      <c r="BO99" s="361"/>
      <c r="BP99" s="124" t="str">
        <f>IF(OR(BA99="x",BA99=""),"",IF(AND($BO$28=1,BK99&lt;&gt;""),1,IF(AND($BO$28=2,BL99&lt;&gt;""),1,IF(AND($BO$28=3,BM99&lt;&gt;""),1,IF(AND($BO$28=4,BN99&lt;&gt;""),1,IF(AND($BO$28=5,BO99&lt;&gt;""),1,0))))))</f>
        <v/>
      </c>
      <c r="BQ99" s="65">
        <f>IF(BR97=0,0,IF(OR(BA99="x",BA99=""),0,BA99))</f>
        <v>0</v>
      </c>
      <c r="BR99" s="367"/>
      <c r="BS99" s="57"/>
      <c r="BT99" s="57"/>
      <c r="BU99" s="57"/>
      <c r="BV99" s="57"/>
      <c r="BW99" s="57"/>
      <c r="BX99" s="57"/>
      <c r="BY99" s="57"/>
      <c r="BZ99" s="57"/>
      <c r="CA99" s="57"/>
      <c r="CB99" s="57"/>
      <c r="CC99" s="57"/>
      <c r="CD99" s="57"/>
      <c r="CE99" s="57"/>
      <c r="CF99" s="57"/>
      <c r="CG99" s="57"/>
      <c r="CH99" s="57"/>
      <c r="CI99" s="57"/>
      <c r="CJ99" s="57"/>
      <c r="CK99" s="57"/>
    </row>
    <row r="100" spans="1:89" s="6" customFormat="1">
      <c r="A100" s="433"/>
      <c r="B100" s="545"/>
      <c r="C100" s="725"/>
      <c r="D100" s="545"/>
      <c r="E100" s="725"/>
      <c r="F100" s="726"/>
      <c r="G100" s="727"/>
      <c r="H100" s="728"/>
      <c r="I100" s="748" t="s">
        <v>4</v>
      </c>
      <c r="J100" s="730"/>
      <c r="K100" s="696" t="s">
        <v>515</v>
      </c>
      <c r="L100" s="696"/>
      <c r="M100" s="696"/>
      <c r="N100" s="696"/>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701"/>
      <c r="AQ100" s="701"/>
      <c r="AR100" s="701"/>
      <c r="AS100" s="701"/>
      <c r="AT100" s="545"/>
      <c r="AU100" s="545"/>
      <c r="AV100" s="545"/>
      <c r="AW100" s="545"/>
      <c r="AX100" s="545"/>
      <c r="AY100" s="742"/>
      <c r="AZ100" s="732"/>
      <c r="BA100" s="545"/>
      <c r="BB100" s="545"/>
      <c r="BC100" s="545"/>
      <c r="BD100" s="732"/>
      <c r="BE100" s="733"/>
      <c r="BF100" s="365"/>
      <c r="BG100" s="362"/>
      <c r="BH100" s="362"/>
      <c r="BI100" s="362"/>
      <c r="BJ100" s="365"/>
      <c r="BK100" s="361"/>
      <c r="BL100" s="361"/>
      <c r="BM100" s="361"/>
      <c r="BN100" s="361"/>
      <c r="BO100" s="361"/>
      <c r="BP100" s="372"/>
      <c r="BQ100" s="372"/>
      <c r="BR100" s="367"/>
      <c r="BS100" s="362"/>
      <c r="BT100" s="362"/>
      <c r="BU100" s="362"/>
      <c r="BV100" s="362"/>
      <c r="BW100" s="362"/>
      <c r="BX100" s="362"/>
      <c r="BY100" s="362"/>
      <c r="BZ100" s="362"/>
      <c r="CA100" s="362"/>
      <c r="CB100" s="362"/>
      <c r="CC100" s="362"/>
      <c r="CD100" s="362"/>
      <c r="CE100" s="362"/>
      <c r="CF100" s="362"/>
      <c r="CG100" s="362"/>
      <c r="CH100" s="362"/>
      <c r="CI100" s="362"/>
      <c r="CJ100" s="362"/>
      <c r="CK100" s="362"/>
    </row>
    <row r="101" spans="1:89" s="6" customFormat="1">
      <c r="A101" s="433"/>
      <c r="B101" s="545"/>
      <c r="C101" s="725"/>
      <c r="D101" s="545"/>
      <c r="E101" s="725"/>
      <c r="F101" s="726"/>
      <c r="G101" s="727"/>
      <c r="H101" s="728"/>
      <c r="I101" s="748" t="s">
        <v>5</v>
      </c>
      <c r="J101" s="730"/>
      <c r="K101" s="696" t="s">
        <v>782</v>
      </c>
      <c r="L101" s="696"/>
      <c r="M101" s="696"/>
      <c r="N101" s="696"/>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701"/>
      <c r="AQ101" s="701"/>
      <c r="AR101" s="701"/>
      <c r="AS101" s="701"/>
      <c r="AT101" s="545"/>
      <c r="AU101" s="545"/>
      <c r="AV101" s="545"/>
      <c r="AW101" s="545"/>
      <c r="AX101" s="545"/>
      <c r="AY101" s="742"/>
      <c r="AZ101" s="732"/>
      <c r="BA101" s="545"/>
      <c r="BB101" s="545"/>
      <c r="BC101" s="545"/>
      <c r="BD101" s="732"/>
      <c r="BE101" s="733"/>
      <c r="BF101" s="365"/>
      <c r="BG101" s="362"/>
      <c r="BH101" s="362"/>
      <c r="BI101" s="362"/>
      <c r="BJ101" s="365"/>
      <c r="BK101" s="361"/>
      <c r="BL101" s="361"/>
      <c r="BM101" s="361"/>
      <c r="BN101" s="361"/>
      <c r="BO101" s="361"/>
      <c r="BP101" s="363"/>
      <c r="BQ101" s="363"/>
      <c r="BR101" s="367"/>
      <c r="BS101" s="362"/>
      <c r="BT101" s="362"/>
      <c r="BU101" s="362"/>
      <c r="BV101" s="362"/>
      <c r="BW101" s="362"/>
      <c r="BX101" s="362"/>
      <c r="BY101" s="362"/>
      <c r="BZ101" s="362"/>
      <c r="CA101" s="362"/>
      <c r="CB101" s="362"/>
      <c r="CC101" s="362"/>
      <c r="CD101" s="362"/>
      <c r="CE101" s="362"/>
      <c r="CF101" s="362"/>
      <c r="CG101" s="362"/>
      <c r="CH101" s="362"/>
      <c r="CI101" s="362"/>
      <c r="CJ101" s="362"/>
      <c r="CK101" s="362"/>
    </row>
    <row r="102" spans="1:89" s="6" customFormat="1">
      <c r="A102" s="433"/>
      <c r="B102" s="545"/>
      <c r="C102" s="725"/>
      <c r="D102" s="545"/>
      <c r="E102" s="725"/>
      <c r="F102" s="726"/>
      <c r="G102" s="727"/>
      <c r="H102" s="728"/>
      <c r="I102" s="748" t="s">
        <v>6</v>
      </c>
      <c r="J102" s="730"/>
      <c r="K102" s="696" t="s">
        <v>516</v>
      </c>
      <c r="L102" s="696"/>
      <c r="M102" s="696"/>
      <c r="N102" s="696"/>
      <c r="O102" s="696"/>
      <c r="P102" s="696"/>
      <c r="Q102" s="696"/>
      <c r="R102" s="696"/>
      <c r="S102" s="696"/>
      <c r="T102" s="696"/>
      <c r="U102" s="696"/>
      <c r="V102" s="696"/>
      <c r="W102" s="696"/>
      <c r="X102" s="696"/>
      <c r="Y102" s="696"/>
      <c r="Z102" s="696"/>
      <c r="AA102" s="696"/>
      <c r="AB102" s="696"/>
      <c r="AC102" s="696"/>
      <c r="AD102" s="696"/>
      <c r="AE102" s="696"/>
      <c r="AF102" s="696"/>
      <c r="AG102" s="696"/>
      <c r="AH102" s="696"/>
      <c r="AI102" s="696"/>
      <c r="AJ102" s="696"/>
      <c r="AK102" s="696"/>
      <c r="AL102" s="696"/>
      <c r="AM102" s="696"/>
      <c r="AN102" s="696"/>
      <c r="AO102" s="696"/>
      <c r="AP102" s="701"/>
      <c r="AQ102" s="701"/>
      <c r="AR102" s="701"/>
      <c r="AS102" s="701"/>
      <c r="AT102" s="545"/>
      <c r="AU102" s="545"/>
      <c r="AV102" s="545"/>
      <c r="AW102" s="545"/>
      <c r="AX102" s="545"/>
      <c r="AY102" s="742"/>
      <c r="AZ102" s="732"/>
      <c r="BA102" s="545"/>
      <c r="BB102" s="545"/>
      <c r="BC102" s="545"/>
      <c r="BD102" s="732"/>
      <c r="BE102" s="733"/>
      <c r="BF102" s="365"/>
      <c r="BG102" s="362"/>
      <c r="BH102" s="362"/>
      <c r="BI102" s="362"/>
      <c r="BJ102" s="365"/>
      <c r="BK102" s="361"/>
      <c r="BL102" s="361"/>
      <c r="BM102" s="361"/>
      <c r="BN102" s="361"/>
      <c r="BO102" s="361"/>
      <c r="BP102" s="363"/>
      <c r="BQ102" s="363"/>
      <c r="BR102" s="367"/>
      <c r="BS102" s="362"/>
      <c r="BT102" s="362"/>
      <c r="BU102" s="362"/>
      <c r="BV102" s="362"/>
      <c r="BW102" s="362"/>
      <c r="BX102" s="362"/>
      <c r="BY102" s="362"/>
      <c r="BZ102" s="362"/>
      <c r="CA102" s="362"/>
      <c r="CB102" s="362"/>
      <c r="CC102" s="362"/>
      <c r="CD102" s="362"/>
      <c r="CE102" s="362"/>
      <c r="CF102" s="362"/>
      <c r="CG102" s="362"/>
      <c r="CH102" s="362"/>
      <c r="CI102" s="362"/>
      <c r="CJ102" s="362"/>
      <c r="CK102" s="362"/>
    </row>
    <row r="103" spans="1:89" s="6" customFormat="1">
      <c r="A103" s="433"/>
      <c r="B103" s="545"/>
      <c r="C103" s="725"/>
      <c r="D103" s="545"/>
      <c r="E103" s="725"/>
      <c r="F103" s="726"/>
      <c r="G103" s="727"/>
      <c r="H103" s="728"/>
      <c r="I103" s="748" t="s">
        <v>7</v>
      </c>
      <c r="J103" s="730"/>
      <c r="K103" s="696" t="s">
        <v>517</v>
      </c>
      <c r="L103" s="696"/>
      <c r="M103" s="696"/>
      <c r="N103" s="696"/>
      <c r="O103" s="696"/>
      <c r="P103" s="696"/>
      <c r="Q103" s="696"/>
      <c r="R103" s="696"/>
      <c r="S103" s="696"/>
      <c r="T103" s="696"/>
      <c r="U103" s="696"/>
      <c r="V103" s="696"/>
      <c r="W103" s="696"/>
      <c r="X103" s="696"/>
      <c r="Y103" s="696"/>
      <c r="Z103" s="696"/>
      <c r="AA103" s="696"/>
      <c r="AB103" s="696"/>
      <c r="AC103" s="696"/>
      <c r="AD103" s="696"/>
      <c r="AE103" s="696"/>
      <c r="AF103" s="696"/>
      <c r="AG103" s="696"/>
      <c r="AH103" s="696"/>
      <c r="AI103" s="696"/>
      <c r="AJ103" s="696"/>
      <c r="AK103" s="696"/>
      <c r="AL103" s="696"/>
      <c r="AM103" s="696"/>
      <c r="AN103" s="696"/>
      <c r="AO103" s="696"/>
      <c r="AP103" s="701"/>
      <c r="AQ103" s="701"/>
      <c r="AR103" s="701"/>
      <c r="AS103" s="701"/>
      <c r="AT103" s="545"/>
      <c r="AU103" s="545"/>
      <c r="AV103" s="545"/>
      <c r="AW103" s="545"/>
      <c r="AX103" s="545"/>
      <c r="AY103" s="742"/>
      <c r="AZ103" s="732"/>
      <c r="BA103" s="545"/>
      <c r="BB103" s="545"/>
      <c r="BC103" s="545"/>
      <c r="BD103" s="732"/>
      <c r="BE103" s="733"/>
      <c r="BF103" s="365"/>
      <c r="BG103" s="362"/>
      <c r="BH103" s="362"/>
      <c r="BI103" s="362"/>
      <c r="BJ103" s="365"/>
      <c r="BK103" s="361"/>
      <c r="BL103" s="361"/>
      <c r="BM103" s="361"/>
      <c r="BN103" s="361"/>
      <c r="BO103" s="361"/>
      <c r="BP103" s="363"/>
      <c r="BQ103" s="363"/>
      <c r="BR103" s="367"/>
      <c r="BS103" s="362"/>
      <c r="BT103" s="362"/>
      <c r="BU103" s="362"/>
      <c r="BV103" s="362"/>
      <c r="BW103" s="362"/>
      <c r="BX103" s="362"/>
      <c r="BY103" s="362"/>
      <c r="BZ103" s="362"/>
      <c r="CA103" s="362"/>
      <c r="CB103" s="362"/>
      <c r="CC103" s="362"/>
      <c r="CD103" s="362"/>
      <c r="CE103" s="362"/>
      <c r="CF103" s="362"/>
      <c r="CG103" s="362"/>
      <c r="CH103" s="362"/>
      <c r="CI103" s="362"/>
      <c r="CJ103" s="362"/>
      <c r="CK103" s="362"/>
    </row>
    <row r="104" spans="1:89" s="6" customFormat="1">
      <c r="A104" s="433"/>
      <c r="B104" s="545"/>
      <c r="C104" s="725"/>
      <c r="D104" s="545"/>
      <c r="E104" s="725"/>
      <c r="F104" s="726"/>
      <c r="G104" s="727"/>
      <c r="H104" s="728"/>
      <c r="I104" s="748" t="s">
        <v>8</v>
      </c>
      <c r="J104" s="730"/>
      <c r="K104" s="696" t="s">
        <v>518</v>
      </c>
      <c r="L104" s="696"/>
      <c r="M104" s="696"/>
      <c r="N104" s="696"/>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701"/>
      <c r="AQ104" s="701"/>
      <c r="AR104" s="701"/>
      <c r="AS104" s="701"/>
      <c r="AT104" s="545"/>
      <c r="AU104" s="545"/>
      <c r="AV104" s="545"/>
      <c r="AW104" s="545"/>
      <c r="AX104" s="545"/>
      <c r="AY104" s="742"/>
      <c r="AZ104" s="732"/>
      <c r="BA104" s="545"/>
      <c r="BB104" s="545"/>
      <c r="BC104" s="545"/>
      <c r="BD104" s="732"/>
      <c r="BE104" s="733"/>
      <c r="BF104" s="365"/>
      <c r="BG104" s="362"/>
      <c r="BH104" s="362"/>
      <c r="BI104" s="362"/>
      <c r="BJ104" s="365"/>
      <c r="BK104" s="361"/>
      <c r="BL104" s="361"/>
      <c r="BM104" s="361"/>
      <c r="BN104" s="361"/>
      <c r="BO104" s="361"/>
      <c r="BP104" s="363"/>
      <c r="BQ104" s="363"/>
      <c r="BR104" s="367"/>
      <c r="BS104" s="362"/>
      <c r="BT104" s="362"/>
      <c r="BU104" s="362"/>
      <c r="BV104" s="362"/>
      <c r="BW104" s="362"/>
      <c r="BX104" s="362"/>
      <c r="BY104" s="362"/>
      <c r="BZ104" s="362"/>
      <c r="CA104" s="362"/>
      <c r="CB104" s="362"/>
      <c r="CC104" s="362"/>
      <c r="CD104" s="362"/>
      <c r="CE104" s="362"/>
      <c r="CF104" s="362"/>
      <c r="CG104" s="362"/>
      <c r="CH104" s="362"/>
      <c r="CI104" s="362"/>
      <c r="CJ104" s="362"/>
      <c r="CK104" s="362"/>
    </row>
    <row r="105" spans="1:89" s="19" customFormat="1" ht="3.75" customHeight="1">
      <c r="A105" s="433"/>
      <c r="B105" s="489"/>
      <c r="C105" s="675"/>
      <c r="D105" s="489"/>
      <c r="E105" s="675"/>
      <c r="F105" s="679"/>
      <c r="G105" s="720"/>
      <c r="H105" s="721"/>
      <c r="I105" s="723"/>
      <c r="J105" s="723"/>
      <c r="K105" s="723"/>
      <c r="L105" s="723"/>
      <c r="M105" s="723"/>
      <c r="N105" s="723"/>
      <c r="O105" s="723"/>
      <c r="P105" s="723"/>
      <c r="Q105" s="723"/>
      <c r="R105" s="723"/>
      <c r="S105" s="723"/>
      <c r="T105" s="723"/>
      <c r="U105" s="723"/>
      <c r="V105" s="723"/>
      <c r="W105" s="723"/>
      <c r="X105" s="723"/>
      <c r="Y105" s="723"/>
      <c r="Z105" s="723"/>
      <c r="AA105" s="723"/>
      <c r="AB105" s="723"/>
      <c r="AC105" s="723"/>
      <c r="AD105" s="723"/>
      <c r="AE105" s="723"/>
      <c r="AF105" s="723"/>
      <c r="AG105" s="723"/>
      <c r="AH105" s="723"/>
      <c r="AI105" s="723"/>
      <c r="AJ105" s="723"/>
      <c r="AK105" s="723"/>
      <c r="AL105" s="723"/>
      <c r="AM105" s="723"/>
      <c r="AN105" s="723"/>
      <c r="AO105" s="723"/>
      <c r="AP105" s="507"/>
      <c r="AQ105" s="507"/>
      <c r="AR105" s="507"/>
      <c r="AS105" s="507"/>
      <c r="AT105" s="507"/>
      <c r="AU105" s="507"/>
      <c r="AV105" s="507"/>
      <c r="AW105" s="507"/>
      <c r="AX105" s="507"/>
      <c r="AY105" s="508"/>
      <c r="AZ105" s="689"/>
      <c r="BA105" s="489"/>
      <c r="BB105" s="489"/>
      <c r="BC105" s="489"/>
      <c r="BD105" s="689"/>
      <c r="BE105" s="702"/>
      <c r="BF105" s="62"/>
      <c r="BG105" s="57"/>
      <c r="BH105" s="57"/>
      <c r="BI105" s="57"/>
      <c r="BJ105" s="62"/>
      <c r="BK105" s="58"/>
      <c r="BL105" s="58"/>
      <c r="BM105" s="58"/>
      <c r="BN105" s="58"/>
      <c r="BO105" s="58"/>
      <c r="BP105" s="131"/>
      <c r="BQ105" s="131"/>
      <c r="BR105" s="84"/>
      <c r="BS105" s="57"/>
      <c r="BT105" s="57"/>
      <c r="BU105" s="57"/>
      <c r="BV105" s="57"/>
      <c r="BW105" s="57"/>
      <c r="BX105" s="57"/>
      <c r="BY105" s="57"/>
      <c r="BZ105" s="57"/>
      <c r="CA105" s="57"/>
      <c r="CB105" s="57"/>
      <c r="CC105" s="57"/>
      <c r="CD105" s="57"/>
      <c r="CE105" s="57"/>
      <c r="CF105" s="57"/>
      <c r="CG105" s="57"/>
      <c r="CH105" s="57"/>
      <c r="CI105" s="57"/>
      <c r="CJ105" s="57"/>
      <c r="CK105" s="57"/>
    </row>
    <row r="106" spans="1:89" s="19" customFormat="1">
      <c r="A106" s="433"/>
      <c r="B106" s="489"/>
      <c r="C106" s="675"/>
      <c r="D106" s="489"/>
      <c r="E106" s="675"/>
      <c r="F106" s="679"/>
      <c r="G106" s="714" t="str">
        <f>CONCATENATE(E95,".3")</f>
        <v>7.5.3</v>
      </c>
      <c r="H106" s="715"/>
      <c r="I106" s="686" t="s">
        <v>328</v>
      </c>
      <c r="J106" s="717"/>
      <c r="K106" s="717"/>
      <c r="L106" s="717"/>
      <c r="M106" s="717"/>
      <c r="N106" s="717"/>
      <c r="O106" s="717"/>
      <c r="P106" s="717"/>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686"/>
      <c r="AQ106" s="686"/>
      <c r="AR106" s="686"/>
      <c r="AS106" s="686"/>
      <c r="AT106" s="686"/>
      <c r="AU106" s="686"/>
      <c r="AV106" s="686"/>
      <c r="AW106" s="686"/>
      <c r="AX106" s="686"/>
      <c r="AY106" s="688"/>
      <c r="AZ106" s="689"/>
      <c r="BA106" s="1069"/>
      <c r="BB106" s="1070"/>
      <c r="BC106" s="1071"/>
      <c r="BD106" s="689"/>
      <c r="BE106" s="702"/>
      <c r="BF106" s="62"/>
      <c r="BG106" s="57"/>
      <c r="BH106" s="57"/>
      <c r="BI106" s="57"/>
      <c r="BJ106" s="365"/>
      <c r="BK106" s="361"/>
      <c r="BL106" s="361"/>
      <c r="BM106" s="361"/>
      <c r="BN106" s="361"/>
      <c r="BO106" s="361"/>
      <c r="BP106" s="124" t="str">
        <f>IF(OR(BA106="x",BA106=""),"",IF(AND($BO$28=1,BK106&lt;&gt;""),1,IF(AND($BO$28=2,BL106&lt;&gt;""),1,IF(AND($BO$28=3,BM106&lt;&gt;""),1,IF(AND($BO$28=4,BN106&lt;&gt;""),1,IF(AND($BO$28=5,BO106&lt;&gt;""),1,0))))))</f>
        <v/>
      </c>
      <c r="BQ106" s="65">
        <f>IF(BR97=0,0,IF(OR(BA106="x",BA106=""),0,BA106))</f>
        <v>0</v>
      </c>
      <c r="BR106" s="367"/>
      <c r="BS106" s="57"/>
      <c r="BT106" s="57"/>
      <c r="BU106" s="57"/>
      <c r="BV106" s="57"/>
      <c r="BW106" s="57"/>
      <c r="BX106" s="57"/>
      <c r="BY106" s="57"/>
      <c r="BZ106" s="57"/>
      <c r="CA106" s="57"/>
      <c r="CB106" s="57"/>
      <c r="CC106" s="57"/>
      <c r="CD106" s="57"/>
      <c r="CE106" s="57"/>
      <c r="CF106" s="57"/>
      <c r="CG106" s="57"/>
      <c r="CH106" s="57"/>
      <c r="CI106" s="57"/>
      <c r="CJ106" s="57"/>
      <c r="CK106" s="57"/>
    </row>
    <row r="107" spans="1:89" s="19" customFormat="1" ht="3.75" customHeight="1">
      <c r="A107" s="433"/>
      <c r="B107" s="489"/>
      <c r="C107" s="675"/>
      <c r="D107" s="489"/>
      <c r="E107" s="675"/>
      <c r="F107" s="679"/>
      <c r="G107" s="720"/>
      <c r="H107" s="721"/>
      <c r="I107" s="507"/>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507"/>
      <c r="AQ107" s="507"/>
      <c r="AR107" s="507"/>
      <c r="AS107" s="507"/>
      <c r="AT107" s="507"/>
      <c r="AU107" s="507"/>
      <c r="AV107" s="507"/>
      <c r="AW107" s="507"/>
      <c r="AX107" s="507"/>
      <c r="AY107" s="508"/>
      <c r="AZ107" s="689"/>
      <c r="BA107" s="489"/>
      <c r="BB107" s="489"/>
      <c r="BC107" s="489"/>
      <c r="BD107" s="689"/>
      <c r="BE107" s="702"/>
      <c r="BF107" s="62"/>
      <c r="BG107" s="57"/>
      <c r="BH107" s="57"/>
      <c r="BI107" s="57"/>
      <c r="BJ107" s="365"/>
      <c r="BK107" s="361"/>
      <c r="BL107" s="361"/>
      <c r="BM107" s="361"/>
      <c r="BN107" s="361"/>
      <c r="BO107" s="361"/>
      <c r="BP107" s="78"/>
      <c r="BQ107" s="78"/>
      <c r="BR107" s="84"/>
      <c r="BS107" s="57"/>
      <c r="BT107" s="57"/>
      <c r="BU107" s="57"/>
      <c r="BV107" s="57"/>
      <c r="BW107" s="57"/>
      <c r="BX107" s="57"/>
      <c r="BY107" s="57"/>
      <c r="BZ107" s="57"/>
      <c r="CA107" s="57"/>
      <c r="CB107" s="57"/>
      <c r="CC107" s="57"/>
      <c r="CD107" s="57"/>
      <c r="CE107" s="57"/>
      <c r="CF107" s="57"/>
      <c r="CG107" s="57"/>
      <c r="CH107" s="57"/>
      <c r="CI107" s="57"/>
      <c r="CJ107" s="57"/>
      <c r="CK107" s="57"/>
    </row>
    <row r="108" spans="1:89" s="19" customFormat="1">
      <c r="A108" s="433"/>
      <c r="B108" s="489"/>
      <c r="C108" s="675"/>
      <c r="D108" s="489"/>
      <c r="E108" s="675"/>
      <c r="F108" s="679"/>
      <c r="G108" s="714" t="str">
        <f>CONCATENATE(E95,".4")</f>
        <v>7.5.4</v>
      </c>
      <c r="H108" s="715"/>
      <c r="I108" s="686" t="s">
        <v>9</v>
      </c>
      <c r="J108" s="717"/>
      <c r="K108" s="717"/>
      <c r="L108" s="717"/>
      <c r="M108" s="717"/>
      <c r="N108" s="717"/>
      <c r="O108" s="717"/>
      <c r="P108" s="717"/>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686"/>
      <c r="AQ108" s="686"/>
      <c r="AR108" s="686"/>
      <c r="AS108" s="686"/>
      <c r="AT108" s="686"/>
      <c r="AU108" s="686"/>
      <c r="AV108" s="686"/>
      <c r="AW108" s="686"/>
      <c r="AX108" s="686"/>
      <c r="AY108" s="688"/>
      <c r="AZ108" s="689"/>
      <c r="BA108" s="1069"/>
      <c r="BB108" s="1070"/>
      <c r="BC108" s="1071"/>
      <c r="BD108" s="689"/>
      <c r="BE108" s="702"/>
      <c r="BF108" s="62"/>
      <c r="BG108" s="57"/>
      <c r="BH108" s="57"/>
      <c r="BI108" s="57"/>
      <c r="BJ108" s="365"/>
      <c r="BK108" s="361"/>
      <c r="BL108" s="361"/>
      <c r="BM108" s="361"/>
      <c r="BN108" s="361"/>
      <c r="BO108" s="361"/>
      <c r="BP108" s="124" t="str">
        <f>IF(OR(BA108="x",BA108=""),"",IF(AND($BO$28=1,BK108&lt;&gt;""),1,IF(AND($BO$28=2,BL108&lt;&gt;""),1,IF(AND($BO$28=3,BM108&lt;&gt;""),1,IF(AND($BO$28=4,BN108&lt;&gt;""),1,IF(AND($BO$28=5,BO108&lt;&gt;""),1,0))))))</f>
        <v/>
      </c>
      <c r="BQ108" s="65">
        <f>IF(BR97=0,0,IF(OR(BA108="x",BA108=""),0,BA108))</f>
        <v>0</v>
      </c>
      <c r="BR108" s="367"/>
      <c r="BS108" s="57"/>
      <c r="BT108" s="57"/>
      <c r="BU108" s="57"/>
      <c r="BV108" s="57"/>
      <c r="BW108" s="57"/>
      <c r="BX108" s="57"/>
      <c r="BY108" s="57"/>
      <c r="BZ108" s="57"/>
      <c r="CA108" s="57"/>
      <c r="CB108" s="57"/>
      <c r="CC108" s="57"/>
      <c r="CD108" s="57"/>
      <c r="CE108" s="57"/>
      <c r="CF108" s="57"/>
      <c r="CG108" s="57"/>
      <c r="CH108" s="57"/>
      <c r="CI108" s="57"/>
      <c r="CJ108" s="57"/>
      <c r="CK108" s="57"/>
    </row>
    <row r="109" spans="1:89" s="19" customFormat="1" ht="3.75" customHeight="1">
      <c r="A109" s="433"/>
      <c r="B109" s="489"/>
      <c r="C109" s="675"/>
      <c r="D109" s="489"/>
      <c r="E109" s="675"/>
      <c r="F109" s="679"/>
      <c r="G109" s="720"/>
      <c r="H109" s="721"/>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507"/>
      <c r="AQ109" s="507"/>
      <c r="AR109" s="507"/>
      <c r="AS109" s="507"/>
      <c r="AT109" s="507"/>
      <c r="AU109" s="507"/>
      <c r="AV109" s="507"/>
      <c r="AW109" s="507"/>
      <c r="AX109" s="507"/>
      <c r="AY109" s="508"/>
      <c r="AZ109" s="689"/>
      <c r="BA109" s="489"/>
      <c r="BB109" s="489"/>
      <c r="BC109" s="489"/>
      <c r="BD109" s="689"/>
      <c r="BE109" s="702"/>
      <c r="BF109" s="62"/>
      <c r="BG109" s="57"/>
      <c r="BH109" s="57"/>
      <c r="BI109" s="57"/>
      <c r="BJ109" s="365"/>
      <c r="BK109" s="361"/>
      <c r="BL109" s="361"/>
      <c r="BM109" s="361"/>
      <c r="BN109" s="361"/>
      <c r="BO109" s="361"/>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row>
    <row r="110" spans="1:89" s="19" customFormat="1">
      <c r="A110" s="433"/>
      <c r="B110" s="489"/>
      <c r="C110" s="675"/>
      <c r="D110" s="489"/>
      <c r="E110" s="675"/>
      <c r="F110" s="679"/>
      <c r="G110" s="712"/>
      <c r="H110" s="734"/>
      <c r="I110" s="735"/>
      <c r="J110" s="735"/>
      <c r="K110" s="735"/>
      <c r="L110" s="735"/>
      <c r="M110" s="735"/>
      <c r="N110" s="735"/>
      <c r="O110" s="735"/>
      <c r="P110" s="735"/>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489"/>
      <c r="AQ110" s="489"/>
      <c r="AR110" s="489"/>
      <c r="AS110" s="489"/>
      <c r="AT110" s="489"/>
      <c r="AU110" s="489"/>
      <c r="AV110" s="489"/>
      <c r="AW110" s="489"/>
      <c r="AX110" s="489"/>
      <c r="AY110" s="489"/>
      <c r="AZ110" s="689"/>
      <c r="BA110" s="489"/>
      <c r="BB110" s="489"/>
      <c r="BC110" s="489"/>
      <c r="BD110" s="689"/>
      <c r="BE110" s="702"/>
      <c r="BF110" s="62"/>
      <c r="BG110" s="57"/>
      <c r="BH110" s="57"/>
      <c r="BI110" s="57"/>
      <c r="BJ110" s="62"/>
      <c r="BK110" s="265" t="s">
        <v>228</v>
      </c>
      <c r="BL110" s="266"/>
      <c r="BM110" s="266"/>
      <c r="BN110" s="266"/>
      <c r="BO110" s="267"/>
      <c r="BP110" s="131"/>
      <c r="BQ110" s="131"/>
      <c r="BR110" s="84"/>
      <c r="BS110" s="57"/>
      <c r="BT110" s="57"/>
      <c r="BU110" s="57"/>
      <c r="BV110" s="57"/>
      <c r="BW110" s="57"/>
      <c r="BX110" s="57"/>
      <c r="BY110" s="57"/>
      <c r="BZ110" s="57"/>
      <c r="CA110" s="57"/>
      <c r="CB110" s="57"/>
      <c r="CC110" s="57"/>
      <c r="CD110" s="57"/>
      <c r="CE110" s="57"/>
      <c r="CF110" s="57"/>
      <c r="CG110" s="57"/>
      <c r="CH110" s="57"/>
      <c r="CI110" s="57"/>
      <c r="CJ110" s="57"/>
      <c r="CK110" s="57"/>
    </row>
    <row r="111" spans="1:89" s="19" customFormat="1">
      <c r="A111" s="433"/>
      <c r="B111" s="489"/>
      <c r="C111" s="675"/>
      <c r="D111" s="489"/>
      <c r="E111" s="676" t="str">
        <f>CONCATENATE($C$29,"6")</f>
        <v>7.6</v>
      </c>
      <c r="F111" s="677"/>
      <c r="G111" s="1074" t="str">
        <f>IF(F22="","",F22)</f>
        <v>TPM</v>
      </c>
      <c r="H111" s="1075"/>
      <c r="I111" s="1075"/>
      <c r="J111" s="1075"/>
      <c r="K111" s="1075"/>
      <c r="L111" s="1075"/>
      <c r="M111" s="1075"/>
      <c r="N111" s="1075"/>
      <c r="O111" s="1075"/>
      <c r="P111" s="1075"/>
      <c r="Q111" s="1075"/>
      <c r="R111" s="1075"/>
      <c r="S111" s="1075"/>
      <c r="T111" s="1075"/>
      <c r="U111" s="1075"/>
      <c r="V111" s="1075"/>
      <c r="W111" s="1075"/>
      <c r="X111" s="1075"/>
      <c r="Y111" s="1075"/>
      <c r="Z111" s="1075"/>
      <c r="AA111" s="1075"/>
      <c r="AB111" s="1075"/>
      <c r="AC111" s="1075"/>
      <c r="AD111" s="1075"/>
      <c r="AE111" s="1075"/>
      <c r="AF111" s="1075"/>
      <c r="AG111" s="1075"/>
      <c r="AH111" s="1075"/>
      <c r="AI111" s="1075"/>
      <c r="AJ111" s="1075"/>
      <c r="AK111" s="1075"/>
      <c r="AL111" s="1075"/>
      <c r="AM111" s="1075"/>
      <c r="AN111" s="1075"/>
      <c r="AO111" s="1075"/>
      <c r="AP111" s="1076"/>
      <c r="AQ111" s="1076"/>
      <c r="AR111" s="1076"/>
      <c r="AS111" s="1076"/>
      <c r="AT111" s="1076"/>
      <c r="AU111" s="1076"/>
      <c r="AV111" s="1076"/>
      <c r="AW111" s="1076"/>
      <c r="AX111" s="1076"/>
      <c r="AY111" s="1076"/>
      <c r="AZ111" s="1077" t="str">
        <f>IF(BA113="N",BQ111,IF(BR113=0,"",IF(BA113="Y",SUM(BQ111/BP111),"")))</f>
        <v/>
      </c>
      <c r="BA111" s="1077"/>
      <c r="BB111" s="1077"/>
      <c r="BC111" s="1077"/>
      <c r="BD111" s="1078"/>
      <c r="BE111" s="678"/>
      <c r="BF111" s="62"/>
      <c r="BG111" s="57"/>
      <c r="BH111" s="57"/>
      <c r="BI111" s="57"/>
      <c r="BJ111" s="60" t="s">
        <v>227</v>
      </c>
      <c r="BK111" s="60">
        <v>1</v>
      </c>
      <c r="BL111" s="163">
        <v>2</v>
      </c>
      <c r="BM111" s="60">
        <v>3</v>
      </c>
      <c r="BN111" s="60">
        <v>4</v>
      </c>
      <c r="BO111" s="60">
        <v>5</v>
      </c>
      <c r="BP111" s="65">
        <f>IF(BA113="N",8,IF(BR113=0,0,IF(BP113="",0,8)))</f>
        <v>0</v>
      </c>
      <c r="BQ111" s="65">
        <f>SUM(BQ113:BQ124)</f>
        <v>0</v>
      </c>
      <c r="BR111" s="164" t="str">
        <f>IF(BA113="N",0,IF(BP111=0,"",IF(SUM(BQ111/BP111)&gt;1,1,SUM(BQ111/BP111))))</f>
        <v/>
      </c>
      <c r="BS111" s="57"/>
      <c r="BT111" s="57"/>
      <c r="BU111" s="57"/>
      <c r="BV111" s="57"/>
      <c r="BW111" s="57"/>
      <c r="BX111" s="57"/>
      <c r="BY111" s="57"/>
      <c r="BZ111" s="57"/>
      <c r="CA111" s="57"/>
      <c r="CB111" s="57"/>
      <c r="CC111" s="57"/>
      <c r="CD111" s="57"/>
      <c r="CE111" s="57"/>
      <c r="CF111" s="57"/>
      <c r="CG111" s="57"/>
      <c r="CH111" s="57"/>
      <c r="CI111" s="57"/>
      <c r="CJ111" s="57"/>
      <c r="CK111" s="57"/>
    </row>
    <row r="112" spans="1:89" s="19" customFormat="1" ht="3.75" customHeight="1">
      <c r="A112" s="433"/>
      <c r="B112" s="489"/>
      <c r="C112" s="675"/>
      <c r="D112" s="489"/>
      <c r="E112" s="675"/>
      <c r="F112" s="679"/>
      <c r="G112" s="680"/>
      <c r="H112" s="681"/>
      <c r="I112" s="681"/>
      <c r="J112" s="681"/>
      <c r="K112" s="681"/>
      <c r="L112" s="681"/>
      <c r="M112" s="681"/>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K112" s="681"/>
      <c r="AL112" s="681"/>
      <c r="AM112" s="681"/>
      <c r="AN112" s="681"/>
      <c r="AO112" s="681"/>
      <c r="AP112" s="681"/>
      <c r="AQ112" s="681"/>
      <c r="AR112" s="681"/>
      <c r="AS112" s="681"/>
      <c r="AT112" s="681"/>
      <c r="AU112" s="681"/>
      <c r="AV112" s="681"/>
      <c r="AW112" s="681"/>
      <c r="AX112" s="681"/>
      <c r="AY112" s="681"/>
      <c r="AZ112" s="682"/>
      <c r="BA112" s="682"/>
      <c r="BB112" s="682"/>
      <c r="BC112" s="682"/>
      <c r="BD112" s="683"/>
      <c r="BE112" s="702"/>
      <c r="BF112" s="62"/>
      <c r="BG112" s="57"/>
      <c r="BH112" s="57"/>
      <c r="BI112" s="57"/>
      <c r="BJ112" s="85"/>
      <c r="BK112" s="77"/>
      <c r="BL112" s="77"/>
      <c r="BM112" s="58"/>
      <c r="BN112" s="58"/>
      <c r="BO112" s="58"/>
      <c r="BP112" s="78"/>
      <c r="BQ112" s="78"/>
      <c r="BR112" s="79"/>
      <c r="BS112" s="57"/>
      <c r="BT112" s="57"/>
      <c r="BU112" s="57"/>
      <c r="BV112" s="57"/>
      <c r="BW112" s="57"/>
      <c r="BX112" s="57"/>
      <c r="BY112" s="57"/>
      <c r="BZ112" s="57"/>
      <c r="CA112" s="57"/>
      <c r="CB112" s="57"/>
      <c r="CC112" s="57"/>
      <c r="CD112" s="57"/>
      <c r="CE112" s="57"/>
      <c r="CF112" s="57"/>
      <c r="CG112" s="57"/>
      <c r="CH112" s="57"/>
      <c r="CI112" s="57"/>
      <c r="CJ112" s="57"/>
      <c r="CK112" s="57"/>
    </row>
    <row r="113" spans="1:89" s="19" customFormat="1">
      <c r="A113" s="433"/>
      <c r="B113" s="489"/>
      <c r="C113" s="675"/>
      <c r="D113" s="489"/>
      <c r="E113" s="675"/>
      <c r="F113" s="679"/>
      <c r="G113" s="684" t="str">
        <f>CONCATENATE(E111,".1")</f>
        <v>7.6.1</v>
      </c>
      <c r="H113" s="685"/>
      <c r="I113" s="716" t="s">
        <v>501</v>
      </c>
      <c r="J113" s="750"/>
      <c r="K113" s="750"/>
      <c r="L113" s="750"/>
      <c r="M113" s="750"/>
      <c r="N113" s="750"/>
      <c r="O113" s="750"/>
      <c r="P113" s="750"/>
      <c r="Q113" s="750"/>
      <c r="R113" s="750"/>
      <c r="S113" s="750"/>
      <c r="T113" s="750"/>
      <c r="U113" s="750"/>
      <c r="V113" s="750"/>
      <c r="W113" s="750"/>
      <c r="X113" s="750"/>
      <c r="Y113" s="750"/>
      <c r="Z113" s="750"/>
      <c r="AA113" s="750"/>
      <c r="AB113" s="750"/>
      <c r="AC113" s="750"/>
      <c r="AD113" s="750"/>
      <c r="AE113" s="750"/>
      <c r="AF113" s="750"/>
      <c r="AG113" s="750"/>
      <c r="AH113" s="750"/>
      <c r="AI113" s="750"/>
      <c r="AJ113" s="750"/>
      <c r="AK113" s="750"/>
      <c r="AL113" s="750"/>
      <c r="AM113" s="750"/>
      <c r="AN113" s="750"/>
      <c r="AO113" s="750"/>
      <c r="AP113" s="750"/>
      <c r="AQ113" s="750"/>
      <c r="AR113" s="750"/>
      <c r="AS113" s="750"/>
      <c r="AT113" s="750"/>
      <c r="AU113" s="750"/>
      <c r="AV113" s="750"/>
      <c r="AW113" s="687" t="s">
        <v>12</v>
      </c>
      <c r="AX113" s="686"/>
      <c r="AY113" s="688"/>
      <c r="AZ113" s="689"/>
      <c r="BA113" s="1069"/>
      <c r="BB113" s="1070"/>
      <c r="BC113" s="1071"/>
      <c r="BD113" s="689"/>
      <c r="BE113" s="702"/>
      <c r="BF113" s="62"/>
      <c r="BG113" s="57"/>
      <c r="BH113" s="57"/>
      <c r="BI113" s="57"/>
      <c r="BJ113" s="64" t="s">
        <v>88</v>
      </c>
      <c r="BK113" s="76" t="s">
        <v>16</v>
      </c>
      <c r="BL113" s="76"/>
      <c r="BM113" s="76" t="s">
        <v>16</v>
      </c>
      <c r="BN113" s="76" t="s">
        <v>16</v>
      </c>
      <c r="BO113" s="76" t="s">
        <v>16</v>
      </c>
      <c r="BP113" s="124" t="str">
        <f>IF(OR(BA113="x",BA113=""),"",IF(AND($BO$28=1,BK113&lt;&gt;""),1,IF(AND($BO$28=2,BL113&lt;&gt;""),1,IF(AND($BO$28=3,BM113&lt;&gt;""),1,IF(AND($BO$28=4,BN113&lt;&gt;""),1,IF(AND($BO$28=5,BO113&lt;&gt;""),1,0))))))</f>
        <v/>
      </c>
      <c r="BQ113" s="65">
        <f>IF(BR113=0,0,IF(OR(BA113="x",BA113=""),0,IF(BA113="Y",2,0)))</f>
        <v>0</v>
      </c>
      <c r="BR113" s="126">
        <f>IF(BA113="N",0,SUM(BK114:BO114))</f>
        <v>1</v>
      </c>
      <c r="BS113" s="57"/>
      <c r="BT113" s="57"/>
      <c r="BU113" s="57"/>
      <c r="BV113" s="57"/>
      <c r="BW113" s="57"/>
      <c r="BX113" s="57"/>
      <c r="BY113" s="57"/>
      <c r="BZ113" s="57"/>
      <c r="CA113" s="57"/>
      <c r="CB113" s="57"/>
      <c r="CC113" s="57"/>
      <c r="CD113" s="57"/>
      <c r="CE113" s="57"/>
      <c r="CF113" s="57"/>
      <c r="CG113" s="57"/>
      <c r="CH113" s="57"/>
      <c r="CI113" s="57"/>
      <c r="CJ113" s="57"/>
      <c r="CK113" s="57"/>
    </row>
    <row r="114" spans="1:89" s="19" customFormat="1" ht="3.75" customHeight="1">
      <c r="A114" s="433"/>
      <c r="B114" s="489"/>
      <c r="C114" s="675"/>
      <c r="D114" s="489"/>
      <c r="E114" s="675"/>
      <c r="F114" s="679"/>
      <c r="G114" s="690"/>
      <c r="H114" s="691"/>
      <c r="I114" s="722"/>
      <c r="J114" s="701"/>
      <c r="K114" s="701"/>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8"/>
      <c r="AZ114" s="689"/>
      <c r="BA114" s="489"/>
      <c r="BB114" s="489"/>
      <c r="BC114" s="489"/>
      <c r="BD114" s="689"/>
      <c r="BE114" s="702"/>
      <c r="BF114" s="62"/>
      <c r="BG114" s="57"/>
      <c r="BH114" s="57"/>
      <c r="BI114" s="57"/>
      <c r="BJ114" s="125"/>
      <c r="BK114" s="126">
        <f>IF(AND($BO$28=1,BK113&lt;&gt;""),1,0)</f>
        <v>1</v>
      </c>
      <c r="BL114" s="126">
        <f>IF(AND($BO$28=2,BL113&lt;&gt;""),1,0)</f>
        <v>0</v>
      </c>
      <c r="BM114" s="126">
        <f>IF(AND($BO$28=3,BM113&lt;&gt;""),1,0)</f>
        <v>0</v>
      </c>
      <c r="BN114" s="126">
        <f>IF(AND($BO$28=4,BN113&lt;&gt;""),1,0)</f>
        <v>0</v>
      </c>
      <c r="BO114" s="126">
        <f>IF(AND($BO$28=5,BO113&lt;&gt;""),1,0)</f>
        <v>0</v>
      </c>
      <c r="BP114" s="78"/>
      <c r="BQ114" s="78"/>
      <c r="BR114" s="84"/>
      <c r="BS114" s="57"/>
      <c r="BT114" s="57"/>
      <c r="BU114" s="57"/>
      <c r="BV114" s="57"/>
      <c r="BW114" s="57"/>
      <c r="BX114" s="57"/>
      <c r="BY114" s="57"/>
      <c r="BZ114" s="57"/>
      <c r="CA114" s="57"/>
      <c r="CB114" s="57"/>
      <c r="CC114" s="57"/>
      <c r="CD114" s="57"/>
      <c r="CE114" s="57"/>
      <c r="CF114" s="57"/>
      <c r="CG114" s="57"/>
      <c r="CH114" s="57"/>
      <c r="CI114" s="57"/>
      <c r="CJ114" s="57"/>
      <c r="CK114" s="57"/>
    </row>
    <row r="115" spans="1:89" s="19" customFormat="1">
      <c r="A115" s="433"/>
      <c r="B115" s="489"/>
      <c r="C115" s="675"/>
      <c r="D115" s="489"/>
      <c r="E115" s="675"/>
      <c r="F115" s="679"/>
      <c r="G115" s="684" t="str">
        <f>CONCATENATE(E111,".2")</f>
        <v>7.6.2</v>
      </c>
      <c r="H115" s="685"/>
      <c r="I115" s="686" t="s">
        <v>329</v>
      </c>
      <c r="J115" s="751"/>
      <c r="K115" s="751"/>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8"/>
      <c r="AZ115" s="689"/>
      <c r="BA115" s="1069"/>
      <c r="BB115" s="1070"/>
      <c r="BC115" s="1071"/>
      <c r="BD115" s="689"/>
      <c r="BE115" s="702"/>
      <c r="BF115" s="62"/>
      <c r="BG115" s="57"/>
      <c r="BH115" s="57"/>
      <c r="BI115" s="57"/>
      <c r="BJ115" s="365"/>
      <c r="BK115" s="361"/>
      <c r="BL115" s="361"/>
      <c r="BM115" s="361"/>
      <c r="BN115" s="361"/>
      <c r="BO115" s="361"/>
      <c r="BP115" s="124" t="str">
        <f>IF(OR(BA115="x",BA115=""),"",IF(AND($BO$28=1,BK115&lt;&gt;""),1,IF(AND($BO$28=2,BL115&lt;&gt;""),1,IF(AND($BO$28=3,BM115&lt;&gt;""),1,IF(AND($BO$28=4,BN115&lt;&gt;""),1,IF(AND($BO$28=5,BO115&lt;&gt;""),1,0))))))</f>
        <v/>
      </c>
      <c r="BQ115" s="65">
        <f>IF(BR113=0,0,IF(OR(BA115="x",BA115=""),0,BA115))</f>
        <v>0</v>
      </c>
      <c r="BR115" s="367"/>
      <c r="BS115" s="57"/>
      <c r="BT115" s="57"/>
      <c r="BU115" s="57"/>
      <c r="BV115" s="57"/>
      <c r="BW115" s="57"/>
      <c r="BX115" s="57"/>
      <c r="BY115" s="57"/>
      <c r="BZ115" s="57"/>
      <c r="CA115" s="57"/>
      <c r="CB115" s="57"/>
      <c r="CC115" s="57"/>
      <c r="CD115" s="57"/>
      <c r="CE115" s="57"/>
      <c r="CF115" s="57"/>
      <c r="CG115" s="57"/>
      <c r="CH115" s="57"/>
      <c r="CI115" s="57"/>
      <c r="CJ115" s="57"/>
      <c r="CK115" s="57"/>
    </row>
    <row r="116" spans="1:89" s="6" customFormat="1">
      <c r="A116" s="433"/>
      <c r="B116" s="545"/>
      <c r="C116" s="725"/>
      <c r="D116" s="545"/>
      <c r="E116" s="725"/>
      <c r="F116" s="726"/>
      <c r="G116" s="752"/>
      <c r="H116" s="753"/>
      <c r="I116" s="754" t="s">
        <v>4</v>
      </c>
      <c r="J116" s="545"/>
      <c r="K116" s="696" t="s">
        <v>811</v>
      </c>
      <c r="L116" s="701"/>
      <c r="M116" s="701"/>
      <c r="N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545"/>
      <c r="AU116" s="545"/>
      <c r="AV116" s="545"/>
      <c r="AW116" s="545"/>
      <c r="AX116" s="545"/>
      <c r="AY116" s="742"/>
      <c r="AZ116" s="732"/>
      <c r="BA116" s="545"/>
      <c r="BB116" s="545"/>
      <c r="BC116" s="545"/>
      <c r="BD116" s="732"/>
      <c r="BE116" s="733"/>
      <c r="BF116" s="365"/>
      <c r="BG116" s="362"/>
      <c r="BH116" s="362"/>
      <c r="BI116" s="362"/>
      <c r="BJ116" s="365"/>
      <c r="BK116" s="361"/>
      <c r="BL116" s="361"/>
      <c r="BM116" s="361"/>
      <c r="BN116" s="361"/>
      <c r="BO116" s="361"/>
      <c r="BP116" s="372"/>
      <c r="BQ116" s="372"/>
      <c r="BR116" s="367"/>
      <c r="BS116" s="362"/>
      <c r="BT116" s="362"/>
      <c r="BU116" s="362"/>
      <c r="BV116" s="362"/>
      <c r="BW116" s="362"/>
      <c r="BX116" s="362"/>
      <c r="BY116" s="362"/>
      <c r="BZ116" s="362"/>
      <c r="CA116" s="362"/>
      <c r="CB116" s="362"/>
      <c r="CC116" s="362"/>
      <c r="CD116" s="362"/>
      <c r="CE116" s="362"/>
      <c r="CF116" s="362"/>
      <c r="CG116" s="362"/>
      <c r="CH116" s="362"/>
      <c r="CI116" s="362"/>
      <c r="CJ116" s="362"/>
      <c r="CK116" s="362"/>
    </row>
    <row r="117" spans="1:89" s="6" customFormat="1">
      <c r="A117" s="433"/>
      <c r="B117" s="545"/>
      <c r="C117" s="725"/>
      <c r="D117" s="545"/>
      <c r="E117" s="725"/>
      <c r="F117" s="726"/>
      <c r="G117" s="752"/>
      <c r="H117" s="753"/>
      <c r="I117" s="754" t="s">
        <v>5</v>
      </c>
      <c r="J117" s="545"/>
      <c r="K117" s="696" t="s">
        <v>521</v>
      </c>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545"/>
      <c r="AU117" s="545"/>
      <c r="AV117" s="545"/>
      <c r="AW117" s="545"/>
      <c r="AX117" s="545"/>
      <c r="AY117" s="742"/>
      <c r="AZ117" s="732"/>
      <c r="BA117" s="545"/>
      <c r="BB117" s="545"/>
      <c r="BC117" s="545"/>
      <c r="BD117" s="732"/>
      <c r="BE117" s="733"/>
      <c r="BF117" s="365"/>
      <c r="BG117" s="362"/>
      <c r="BH117" s="362"/>
      <c r="BI117" s="362"/>
      <c r="BJ117" s="365"/>
      <c r="BK117" s="361"/>
      <c r="BL117" s="361"/>
      <c r="BM117" s="361"/>
      <c r="BN117" s="361"/>
      <c r="BO117" s="361"/>
      <c r="BP117" s="363"/>
      <c r="BQ117" s="363"/>
      <c r="BR117" s="367"/>
      <c r="BS117" s="362"/>
      <c r="BT117" s="362"/>
      <c r="BU117" s="362"/>
      <c r="BV117" s="362"/>
      <c r="BW117" s="362"/>
      <c r="BX117" s="362"/>
      <c r="BY117" s="362"/>
      <c r="BZ117" s="362"/>
      <c r="CA117" s="362"/>
      <c r="CB117" s="362"/>
      <c r="CC117" s="362"/>
      <c r="CD117" s="362"/>
      <c r="CE117" s="362"/>
      <c r="CF117" s="362"/>
      <c r="CG117" s="362"/>
      <c r="CH117" s="362"/>
      <c r="CI117" s="362"/>
      <c r="CJ117" s="362"/>
      <c r="CK117" s="362"/>
    </row>
    <row r="118" spans="1:89" s="6" customFormat="1">
      <c r="A118" s="433"/>
      <c r="B118" s="545"/>
      <c r="C118" s="725"/>
      <c r="D118" s="545"/>
      <c r="E118" s="725"/>
      <c r="F118" s="726"/>
      <c r="G118" s="752"/>
      <c r="H118" s="753"/>
      <c r="I118" s="754" t="s">
        <v>6</v>
      </c>
      <c r="J118" s="545"/>
      <c r="K118" s="696" t="s">
        <v>812</v>
      </c>
      <c r="L118" s="701"/>
      <c r="M118" s="701"/>
      <c r="N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545"/>
      <c r="AU118" s="545"/>
      <c r="AV118" s="545"/>
      <c r="AW118" s="545"/>
      <c r="AX118" s="545"/>
      <c r="AY118" s="742"/>
      <c r="AZ118" s="732"/>
      <c r="BA118" s="545"/>
      <c r="BB118" s="545"/>
      <c r="BC118" s="545"/>
      <c r="BD118" s="732"/>
      <c r="BE118" s="733"/>
      <c r="BF118" s="365"/>
      <c r="BG118" s="362"/>
      <c r="BH118" s="362"/>
      <c r="BI118" s="362"/>
      <c r="BJ118" s="365"/>
      <c r="BK118" s="361"/>
      <c r="BL118" s="361"/>
      <c r="BM118" s="361"/>
      <c r="BN118" s="361"/>
      <c r="BO118" s="361"/>
      <c r="BP118" s="363"/>
      <c r="BQ118" s="363"/>
      <c r="BR118" s="367"/>
      <c r="BS118" s="362"/>
      <c r="BT118" s="362"/>
      <c r="BU118" s="362"/>
      <c r="BV118" s="362"/>
      <c r="BW118" s="362"/>
      <c r="BX118" s="362"/>
      <c r="BY118" s="362"/>
      <c r="BZ118" s="362"/>
      <c r="CA118" s="362"/>
      <c r="CB118" s="362"/>
      <c r="CC118" s="362"/>
      <c r="CD118" s="362"/>
      <c r="CE118" s="362"/>
      <c r="CF118" s="362"/>
      <c r="CG118" s="362"/>
      <c r="CH118" s="362"/>
      <c r="CI118" s="362"/>
      <c r="CJ118" s="362"/>
      <c r="CK118" s="362"/>
    </row>
    <row r="119" spans="1:89" s="6" customFormat="1">
      <c r="A119" s="433"/>
      <c r="B119" s="545"/>
      <c r="C119" s="725"/>
      <c r="D119" s="545"/>
      <c r="E119" s="725"/>
      <c r="F119" s="726"/>
      <c r="G119" s="752"/>
      <c r="H119" s="753"/>
      <c r="I119" s="754" t="s">
        <v>7</v>
      </c>
      <c r="J119" s="545"/>
      <c r="K119" s="696" t="s">
        <v>522</v>
      </c>
      <c r="L119" s="701"/>
      <c r="M119" s="701"/>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545"/>
      <c r="AU119" s="545"/>
      <c r="AV119" s="545"/>
      <c r="AW119" s="545"/>
      <c r="AX119" s="545"/>
      <c r="AY119" s="742"/>
      <c r="AZ119" s="732"/>
      <c r="BA119" s="545"/>
      <c r="BB119" s="545"/>
      <c r="BC119" s="545"/>
      <c r="BD119" s="732"/>
      <c r="BE119" s="733"/>
      <c r="BF119" s="365"/>
      <c r="BG119" s="362"/>
      <c r="BH119" s="362"/>
      <c r="BI119" s="362"/>
      <c r="BJ119" s="365"/>
      <c r="BK119" s="361"/>
      <c r="BL119" s="361"/>
      <c r="BM119" s="361"/>
      <c r="BN119" s="361"/>
      <c r="BO119" s="361"/>
      <c r="BP119" s="363"/>
      <c r="BQ119" s="363"/>
      <c r="BR119" s="367"/>
      <c r="BS119" s="362"/>
      <c r="BT119" s="362"/>
      <c r="BU119" s="362"/>
      <c r="BV119" s="362"/>
      <c r="BW119" s="362"/>
      <c r="BX119" s="362"/>
      <c r="BY119" s="362"/>
      <c r="BZ119" s="362"/>
      <c r="CA119" s="362"/>
      <c r="CB119" s="362"/>
      <c r="CC119" s="362"/>
      <c r="CD119" s="362"/>
      <c r="CE119" s="362"/>
      <c r="CF119" s="362"/>
      <c r="CG119" s="362"/>
      <c r="CH119" s="362"/>
      <c r="CI119" s="362"/>
      <c r="CJ119" s="362"/>
      <c r="CK119" s="362"/>
    </row>
    <row r="120" spans="1:89" s="6" customFormat="1">
      <c r="A120" s="433"/>
      <c r="B120" s="545"/>
      <c r="C120" s="725"/>
      <c r="D120" s="545"/>
      <c r="E120" s="725"/>
      <c r="F120" s="726"/>
      <c r="G120" s="752"/>
      <c r="H120" s="753"/>
      <c r="I120" s="754" t="s">
        <v>8</v>
      </c>
      <c r="J120" s="545"/>
      <c r="K120" s="696" t="s">
        <v>520</v>
      </c>
      <c r="L120" s="701"/>
      <c r="M120" s="701"/>
      <c r="N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545"/>
      <c r="AU120" s="545"/>
      <c r="AV120" s="545"/>
      <c r="AW120" s="545"/>
      <c r="AX120" s="545"/>
      <c r="AY120" s="742"/>
      <c r="AZ120" s="732"/>
      <c r="BA120" s="545"/>
      <c r="BB120" s="545"/>
      <c r="BC120" s="545"/>
      <c r="BD120" s="732"/>
      <c r="BE120" s="733"/>
      <c r="BF120" s="365"/>
      <c r="BG120" s="362"/>
      <c r="BH120" s="362"/>
      <c r="BI120" s="362"/>
      <c r="BJ120" s="365"/>
      <c r="BK120" s="361"/>
      <c r="BL120" s="361"/>
      <c r="BM120" s="361"/>
      <c r="BN120" s="361"/>
      <c r="BO120" s="361"/>
      <c r="BP120" s="363"/>
      <c r="BQ120" s="363"/>
      <c r="BR120" s="367"/>
      <c r="BS120" s="362"/>
      <c r="BT120" s="362"/>
      <c r="BU120" s="362"/>
      <c r="BV120" s="362"/>
      <c r="BW120" s="362"/>
      <c r="BX120" s="362"/>
      <c r="BY120" s="362"/>
      <c r="BZ120" s="362"/>
      <c r="CA120" s="362"/>
      <c r="CB120" s="362"/>
      <c r="CC120" s="362"/>
      <c r="CD120" s="362"/>
      <c r="CE120" s="362"/>
      <c r="CF120" s="362"/>
      <c r="CG120" s="362"/>
      <c r="CH120" s="362"/>
      <c r="CI120" s="362"/>
      <c r="CJ120" s="362"/>
      <c r="CK120" s="362"/>
    </row>
    <row r="121" spans="1:89" s="19" customFormat="1" ht="3.75" customHeight="1">
      <c r="A121" s="433"/>
      <c r="B121" s="489"/>
      <c r="C121" s="675"/>
      <c r="D121" s="489"/>
      <c r="E121" s="675"/>
      <c r="F121" s="679"/>
      <c r="G121" s="690"/>
      <c r="H121" s="691"/>
      <c r="I121" s="701"/>
      <c r="J121" s="701"/>
      <c r="K121" s="701"/>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8"/>
      <c r="AZ121" s="689"/>
      <c r="BA121" s="489"/>
      <c r="BB121" s="489"/>
      <c r="BC121" s="489"/>
      <c r="BD121" s="689"/>
      <c r="BE121" s="702"/>
      <c r="BF121" s="62"/>
      <c r="BG121" s="57"/>
      <c r="BH121" s="57"/>
      <c r="BI121" s="57"/>
      <c r="BJ121" s="62"/>
      <c r="BK121" s="58"/>
      <c r="BL121" s="58"/>
      <c r="BM121" s="58"/>
      <c r="BN121" s="58"/>
      <c r="BO121" s="58"/>
      <c r="BP121" s="131"/>
      <c r="BQ121" s="131"/>
      <c r="BR121" s="84"/>
      <c r="BS121" s="57"/>
      <c r="BT121" s="57"/>
      <c r="BU121" s="57"/>
      <c r="BV121" s="57"/>
      <c r="BW121" s="57"/>
      <c r="BX121" s="57"/>
      <c r="BY121" s="57"/>
      <c r="BZ121" s="57"/>
      <c r="CA121" s="57"/>
      <c r="CB121" s="57"/>
      <c r="CC121" s="57"/>
      <c r="CD121" s="57"/>
      <c r="CE121" s="57"/>
      <c r="CF121" s="57"/>
      <c r="CG121" s="57"/>
      <c r="CH121" s="57"/>
      <c r="CI121" s="57"/>
      <c r="CJ121" s="57"/>
      <c r="CK121" s="57"/>
    </row>
    <row r="122" spans="1:89" s="19" customFormat="1">
      <c r="A122" s="433"/>
      <c r="B122" s="489"/>
      <c r="C122" s="675"/>
      <c r="D122" s="489"/>
      <c r="E122" s="675"/>
      <c r="F122" s="679"/>
      <c r="G122" s="684" t="str">
        <f>CONCATENATE(E111,".3")</f>
        <v>7.6.3</v>
      </c>
      <c r="H122" s="685"/>
      <c r="I122" s="686" t="s">
        <v>328</v>
      </c>
      <c r="J122" s="751"/>
      <c r="K122" s="751"/>
      <c r="L122" s="686"/>
      <c r="M122" s="686"/>
      <c r="N122" s="686"/>
      <c r="O122" s="686"/>
      <c r="P122" s="686"/>
      <c r="Q122" s="686"/>
      <c r="R122" s="686"/>
      <c r="S122" s="686"/>
      <c r="T122" s="686"/>
      <c r="U122" s="686"/>
      <c r="V122" s="686"/>
      <c r="W122" s="686"/>
      <c r="X122" s="686"/>
      <c r="Y122" s="686"/>
      <c r="Z122" s="686"/>
      <c r="AA122" s="686"/>
      <c r="AB122" s="686"/>
      <c r="AC122" s="686"/>
      <c r="AD122" s="686"/>
      <c r="AE122" s="686"/>
      <c r="AF122" s="686"/>
      <c r="AG122" s="686"/>
      <c r="AH122" s="686"/>
      <c r="AI122" s="686"/>
      <c r="AJ122" s="686"/>
      <c r="AK122" s="686"/>
      <c r="AL122" s="686"/>
      <c r="AM122" s="686"/>
      <c r="AN122" s="686"/>
      <c r="AO122" s="686"/>
      <c r="AP122" s="686"/>
      <c r="AQ122" s="686"/>
      <c r="AR122" s="686"/>
      <c r="AS122" s="686"/>
      <c r="AT122" s="686"/>
      <c r="AU122" s="686"/>
      <c r="AV122" s="686"/>
      <c r="AW122" s="686"/>
      <c r="AX122" s="686"/>
      <c r="AY122" s="688"/>
      <c r="AZ122" s="689"/>
      <c r="BA122" s="1069"/>
      <c r="BB122" s="1070"/>
      <c r="BC122" s="1071"/>
      <c r="BD122" s="689"/>
      <c r="BE122" s="678"/>
      <c r="BF122" s="57"/>
      <c r="BG122" s="57"/>
      <c r="BH122" s="57"/>
      <c r="BI122" s="57"/>
      <c r="BJ122" s="365"/>
      <c r="BK122" s="361"/>
      <c r="BL122" s="361"/>
      <c r="BM122" s="361"/>
      <c r="BN122" s="361"/>
      <c r="BO122" s="361"/>
      <c r="BP122" s="124" t="str">
        <f>IF(OR(BA122="x",BA122=""),"",IF(AND($BO$28=1,BK122&lt;&gt;""),1,IF(AND($BO$28=2,BL122&lt;&gt;""),1,IF(AND($BO$28=3,BM122&lt;&gt;""),1,IF(AND($BO$28=4,BN122&lt;&gt;""),1,IF(AND($BO$28=5,BO122&lt;&gt;""),1,0))))))</f>
        <v/>
      </c>
      <c r="BQ122" s="65">
        <f>IF(BR113=0,0,IF(OR(BA122="x",BA122=""),0,BA122))</f>
        <v>0</v>
      </c>
      <c r="BR122" s="367"/>
      <c r="BS122" s="57"/>
      <c r="BT122" s="57"/>
      <c r="BU122" s="57"/>
      <c r="BV122" s="57"/>
      <c r="BW122" s="57"/>
      <c r="BX122" s="57"/>
      <c r="BY122" s="57"/>
      <c r="BZ122" s="57"/>
      <c r="CA122" s="57"/>
      <c r="CB122" s="57"/>
      <c r="CC122" s="57"/>
      <c r="CD122" s="57"/>
      <c r="CE122" s="57"/>
      <c r="CF122" s="57"/>
      <c r="CG122" s="57"/>
      <c r="CH122" s="57"/>
      <c r="CI122" s="57"/>
      <c r="CJ122" s="57"/>
      <c r="CK122" s="57"/>
    </row>
    <row r="123" spans="1:89" s="19" customFormat="1" ht="3.75" customHeight="1">
      <c r="A123" s="433"/>
      <c r="B123" s="489"/>
      <c r="C123" s="675"/>
      <c r="D123" s="489"/>
      <c r="E123" s="675"/>
      <c r="F123" s="679"/>
      <c r="G123" s="690"/>
      <c r="H123" s="691"/>
      <c r="I123" s="507"/>
      <c r="J123" s="701"/>
      <c r="K123" s="701"/>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8"/>
      <c r="AZ123" s="689"/>
      <c r="BA123" s="489"/>
      <c r="BB123" s="489"/>
      <c r="BC123" s="489"/>
      <c r="BD123" s="689"/>
      <c r="BE123" s="678"/>
      <c r="BF123" s="57"/>
      <c r="BG123" s="57"/>
      <c r="BH123" s="57"/>
      <c r="BI123" s="57"/>
      <c r="BJ123" s="365"/>
      <c r="BK123" s="361"/>
      <c r="BL123" s="361"/>
      <c r="BM123" s="361"/>
      <c r="BN123" s="361"/>
      <c r="BO123" s="361"/>
      <c r="BP123" s="78"/>
      <c r="BQ123" s="78"/>
      <c r="BR123" s="84"/>
      <c r="BS123" s="57"/>
      <c r="BT123" s="57"/>
      <c r="BU123" s="57"/>
      <c r="BV123" s="57"/>
      <c r="BW123" s="57"/>
      <c r="BX123" s="57"/>
      <c r="BY123" s="57"/>
      <c r="BZ123" s="57"/>
      <c r="CA123" s="57"/>
      <c r="CB123" s="57"/>
      <c r="CC123" s="57"/>
      <c r="CD123" s="57"/>
      <c r="CE123" s="57"/>
      <c r="CF123" s="57"/>
      <c r="CG123" s="57"/>
      <c r="CH123" s="57"/>
      <c r="CI123" s="57"/>
      <c r="CJ123" s="57"/>
      <c r="CK123" s="57"/>
    </row>
    <row r="124" spans="1:89" s="19" customFormat="1">
      <c r="A124" s="433"/>
      <c r="B124" s="489"/>
      <c r="C124" s="675"/>
      <c r="D124" s="489"/>
      <c r="E124" s="675"/>
      <c r="F124" s="679"/>
      <c r="G124" s="684" t="str">
        <f>CONCATENATE(E111,".4")</f>
        <v>7.6.4</v>
      </c>
      <c r="H124" s="685"/>
      <c r="I124" s="686" t="s">
        <v>9</v>
      </c>
      <c r="J124" s="751"/>
      <c r="K124" s="751"/>
      <c r="L124" s="686"/>
      <c r="M124" s="686"/>
      <c r="N124" s="686"/>
      <c r="O124" s="686"/>
      <c r="P124" s="686"/>
      <c r="Q124" s="686"/>
      <c r="R124" s="686"/>
      <c r="S124" s="686"/>
      <c r="T124" s="686"/>
      <c r="U124" s="686"/>
      <c r="V124" s="686"/>
      <c r="W124" s="686"/>
      <c r="X124" s="686"/>
      <c r="Y124" s="686"/>
      <c r="Z124" s="686"/>
      <c r="AA124" s="686"/>
      <c r="AB124" s="686"/>
      <c r="AC124" s="686"/>
      <c r="AD124" s="686"/>
      <c r="AE124" s="686"/>
      <c r="AF124" s="686"/>
      <c r="AG124" s="686"/>
      <c r="AH124" s="686"/>
      <c r="AI124" s="686"/>
      <c r="AJ124" s="686"/>
      <c r="AK124" s="686"/>
      <c r="AL124" s="686"/>
      <c r="AM124" s="686"/>
      <c r="AN124" s="686"/>
      <c r="AO124" s="686"/>
      <c r="AP124" s="686"/>
      <c r="AQ124" s="686"/>
      <c r="AR124" s="686"/>
      <c r="AS124" s="686"/>
      <c r="AT124" s="686"/>
      <c r="AU124" s="686"/>
      <c r="AV124" s="686"/>
      <c r="AW124" s="686"/>
      <c r="AX124" s="686"/>
      <c r="AY124" s="688"/>
      <c r="AZ124" s="689"/>
      <c r="BA124" s="1069"/>
      <c r="BB124" s="1070"/>
      <c r="BC124" s="1071"/>
      <c r="BD124" s="689"/>
      <c r="BE124" s="678"/>
      <c r="BF124" s="57"/>
      <c r="BG124" s="57"/>
      <c r="BH124" s="57"/>
      <c r="BI124" s="57"/>
      <c r="BJ124" s="365"/>
      <c r="BK124" s="361"/>
      <c r="BL124" s="361"/>
      <c r="BM124" s="361"/>
      <c r="BN124" s="361"/>
      <c r="BO124" s="361"/>
      <c r="BP124" s="124" t="str">
        <f>IF(OR(BA124="x",BA124=""),"",IF(AND($BO$28=1,BK124&lt;&gt;""),1,IF(AND($BO$28=2,BL124&lt;&gt;""),1,IF(AND($BO$28=3,BM124&lt;&gt;""),1,IF(AND($BO$28=4,BN124&lt;&gt;""),1,IF(AND($BO$28=5,BO124&lt;&gt;""),1,0))))))</f>
        <v/>
      </c>
      <c r="BQ124" s="65">
        <f>IF(BR113=0,0,IF(OR(BA124="x",BA124=""),0,BA124))</f>
        <v>0</v>
      </c>
      <c r="BR124" s="367"/>
      <c r="BS124" s="57"/>
      <c r="BT124" s="57"/>
      <c r="BU124" s="57"/>
      <c r="BV124" s="57"/>
      <c r="BW124" s="57"/>
      <c r="BX124" s="57"/>
      <c r="BY124" s="57"/>
      <c r="BZ124" s="57"/>
      <c r="CA124" s="57"/>
      <c r="CB124" s="57"/>
      <c r="CC124" s="57"/>
      <c r="CD124" s="57"/>
      <c r="CE124" s="57"/>
      <c r="CF124" s="57"/>
      <c r="CG124" s="57"/>
      <c r="CH124" s="57"/>
      <c r="CI124" s="57"/>
      <c r="CJ124" s="57"/>
      <c r="CK124" s="57"/>
    </row>
    <row r="125" spans="1:89" s="19" customFormat="1" ht="3.75" customHeight="1">
      <c r="A125" s="755"/>
      <c r="B125" s="489"/>
      <c r="C125" s="675"/>
      <c r="D125" s="706"/>
      <c r="E125" s="707"/>
      <c r="F125" s="708"/>
      <c r="G125" s="690"/>
      <c r="H125" s="691"/>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8"/>
      <c r="AZ125" s="689"/>
      <c r="BA125" s="489"/>
      <c r="BB125" s="489"/>
      <c r="BC125" s="489"/>
      <c r="BD125" s="689"/>
      <c r="BE125" s="711"/>
      <c r="BF125" s="57"/>
      <c r="BG125" s="57"/>
      <c r="BH125" s="57"/>
      <c r="BI125" s="57"/>
      <c r="BJ125" s="365"/>
      <c r="BK125" s="361"/>
      <c r="BL125" s="361"/>
      <c r="BM125" s="361"/>
      <c r="BN125" s="361"/>
      <c r="BO125" s="361"/>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row>
    <row r="126" spans="1:89" s="19" customFormat="1">
      <c r="A126" s="364"/>
      <c r="B126" s="137"/>
      <c r="C126" s="202"/>
      <c r="D126" s="137"/>
      <c r="E126" s="202"/>
      <c r="F126" s="137"/>
      <c r="G126" s="202"/>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8"/>
      <c r="BF126" s="57"/>
      <c r="BG126" s="57"/>
      <c r="BH126" s="57"/>
      <c r="BI126" s="57"/>
      <c r="BJ126" s="80"/>
      <c r="BK126" s="81"/>
      <c r="BL126" s="81"/>
      <c r="BM126" s="81"/>
      <c r="BN126" s="81"/>
      <c r="BO126" s="81"/>
      <c r="BP126" s="161"/>
      <c r="BQ126" s="161"/>
      <c r="BR126" s="162"/>
      <c r="BS126" s="57"/>
      <c r="BT126" s="57"/>
      <c r="BU126" s="57"/>
      <c r="BV126" s="57"/>
      <c r="BW126" s="57"/>
      <c r="BX126" s="57"/>
      <c r="BY126" s="57"/>
      <c r="BZ126" s="57"/>
      <c r="CA126" s="57"/>
      <c r="CB126" s="57"/>
      <c r="CC126" s="57"/>
      <c r="CD126" s="57"/>
      <c r="CE126" s="57"/>
      <c r="CF126" s="57"/>
      <c r="CG126" s="57"/>
      <c r="CH126" s="57"/>
      <c r="CI126" s="57"/>
      <c r="CJ126" s="57"/>
      <c r="CK126" s="57"/>
    </row>
    <row r="127" spans="1:89" s="72" customFormat="1">
      <c r="A127" s="214"/>
      <c r="B127" s="57"/>
      <c r="C127" s="212"/>
      <c r="D127" s="57"/>
      <c r="E127" s="213"/>
      <c r="F127" s="214"/>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2"/>
      <c r="AD127" s="1082"/>
      <c r="AE127" s="1082"/>
      <c r="AF127" s="1082"/>
      <c r="AG127" s="1082"/>
      <c r="AH127" s="1082"/>
      <c r="AI127" s="1082"/>
      <c r="AJ127" s="1082"/>
      <c r="AK127" s="1082"/>
      <c r="AL127" s="1082"/>
      <c r="AM127" s="1082"/>
      <c r="AN127" s="1082"/>
      <c r="AO127" s="1082"/>
      <c r="AP127" s="1083"/>
      <c r="AQ127" s="1083"/>
      <c r="AR127" s="1083"/>
      <c r="AS127" s="1083"/>
      <c r="AT127" s="1083"/>
      <c r="AU127" s="1083"/>
      <c r="AV127" s="1083"/>
      <c r="AW127" s="1083"/>
      <c r="AX127" s="1083"/>
      <c r="AY127" s="1083"/>
      <c r="AZ127" s="1084"/>
      <c r="BA127" s="1084"/>
      <c r="BB127" s="1084"/>
      <c r="BC127" s="1084"/>
      <c r="BD127" s="1084"/>
      <c r="BE127" s="57"/>
      <c r="BF127" s="57"/>
      <c r="BG127" s="57"/>
      <c r="BH127" s="57"/>
      <c r="BI127" s="57"/>
      <c r="BJ127" s="215"/>
      <c r="BK127" s="215"/>
      <c r="BL127" s="215"/>
      <c r="BM127" s="215"/>
      <c r="BN127" s="215"/>
      <c r="BO127" s="215"/>
      <c r="BP127" s="131"/>
      <c r="BQ127" s="131"/>
      <c r="BR127" s="216"/>
      <c r="BS127" s="57"/>
      <c r="BT127" s="57"/>
      <c r="BU127" s="57"/>
      <c r="BV127" s="57"/>
      <c r="BW127" s="57"/>
      <c r="BX127" s="57"/>
      <c r="BY127" s="57"/>
      <c r="BZ127" s="57"/>
      <c r="CA127" s="57"/>
      <c r="CB127" s="57"/>
      <c r="CC127" s="57"/>
      <c r="CD127" s="57"/>
      <c r="CE127" s="57"/>
      <c r="CF127" s="57"/>
      <c r="CG127" s="57"/>
      <c r="CH127" s="57"/>
      <c r="CI127" s="57"/>
      <c r="CJ127" s="57"/>
      <c r="CK127" s="57"/>
    </row>
  </sheetData>
  <sheetProtection algorithmName="SHA-512" hashValue="MOjWG3/Z1kivQTVWuxVkpZ8zBQo5ytH5gCXM8comQX8MttbbwjqgYWMMZVSAIoH1YqwclMvaTp9tClHoaqOElw==" saltValue="WgMmNegi6Uc3kOgeJrLt3A==" spinCount="100000" sheet="1" selectLockedCells="1"/>
  <mergeCells count="103">
    <mergeCell ref="Q3:AP5"/>
    <mergeCell ref="AY3:BC3"/>
    <mergeCell ref="AY5:BC5"/>
    <mergeCell ref="AO11:AR12"/>
    <mergeCell ref="AS11:AU12"/>
    <mergeCell ref="BJ5:BO5"/>
    <mergeCell ref="Q6:AP7"/>
    <mergeCell ref="J7:K7"/>
    <mergeCell ref="AY7:BC7"/>
    <mergeCell ref="B9:J10"/>
    <mergeCell ref="K9:Z10"/>
    <mergeCell ref="AA9:AF10"/>
    <mergeCell ref="AG9:AN10"/>
    <mergeCell ref="AV11:AX12"/>
    <mergeCell ref="AY11:BD12"/>
    <mergeCell ref="B14:BD14"/>
    <mergeCell ref="AO9:AR10"/>
    <mergeCell ref="AS9:BD10"/>
    <mergeCell ref="B15:E16"/>
    <mergeCell ref="F15:AY16"/>
    <mergeCell ref="AZ15:BD16"/>
    <mergeCell ref="B11:J12"/>
    <mergeCell ref="K11:Z12"/>
    <mergeCell ref="AA11:AD12"/>
    <mergeCell ref="AE11:AN12"/>
    <mergeCell ref="BP15:BR15"/>
    <mergeCell ref="B17:E17"/>
    <mergeCell ref="F17:AY17"/>
    <mergeCell ref="AZ17:BD17"/>
    <mergeCell ref="B18:E18"/>
    <mergeCell ref="F18:AY18"/>
    <mergeCell ref="AZ18:BD18"/>
    <mergeCell ref="B19:E19"/>
    <mergeCell ref="F19:AY19"/>
    <mergeCell ref="AZ19:BD19"/>
    <mergeCell ref="B20:E20"/>
    <mergeCell ref="F20:AY20"/>
    <mergeCell ref="AZ20:BD20"/>
    <mergeCell ref="B21:E21"/>
    <mergeCell ref="F21:AY21"/>
    <mergeCell ref="AZ21:BD21"/>
    <mergeCell ref="B22:E22"/>
    <mergeCell ref="F22:AY22"/>
    <mergeCell ref="AZ22:BD22"/>
    <mergeCell ref="B23:AY23"/>
    <mergeCell ref="AZ23:BD23"/>
    <mergeCell ref="C26:H26"/>
    <mergeCell ref="K26:S26"/>
    <mergeCell ref="V26:W26"/>
    <mergeCell ref="Z26:AA26"/>
    <mergeCell ref="AE26:AL26"/>
    <mergeCell ref="AO26:AQ26"/>
    <mergeCell ref="AU26:AX26"/>
    <mergeCell ref="BA26:BC26"/>
    <mergeCell ref="BJ28:BN28"/>
    <mergeCell ref="BP28:BR28"/>
    <mergeCell ref="AZ29:BD29"/>
    <mergeCell ref="G31:AO31"/>
    <mergeCell ref="AP31:AY31"/>
    <mergeCell ref="AZ31:BD31"/>
    <mergeCell ref="BA33:BC33"/>
    <mergeCell ref="BA35:BC35"/>
    <mergeCell ref="BA42:BC42"/>
    <mergeCell ref="E29:AY29"/>
    <mergeCell ref="BA44:BC44"/>
    <mergeCell ref="G47:AO47"/>
    <mergeCell ref="AP47:AY47"/>
    <mergeCell ref="AZ47:BD47"/>
    <mergeCell ref="BA49:BC49"/>
    <mergeCell ref="BA51:BC51"/>
    <mergeCell ref="BA58:BC58"/>
    <mergeCell ref="BA60:BC60"/>
    <mergeCell ref="G63:AO63"/>
    <mergeCell ref="AP63:AY63"/>
    <mergeCell ref="AZ63:BD63"/>
    <mergeCell ref="BA65:BC65"/>
    <mergeCell ref="BA67:BC67"/>
    <mergeCell ref="BA74:BC74"/>
    <mergeCell ref="BA76:BC76"/>
    <mergeCell ref="G79:AO79"/>
    <mergeCell ref="AP79:AY79"/>
    <mergeCell ref="AZ79:BD79"/>
    <mergeCell ref="BA81:BC81"/>
    <mergeCell ref="BA83:BC83"/>
    <mergeCell ref="BA90:BC90"/>
    <mergeCell ref="BA92:BC92"/>
    <mergeCell ref="G95:AO95"/>
    <mergeCell ref="AP95:AY95"/>
    <mergeCell ref="AZ95:BD95"/>
    <mergeCell ref="BA97:BC97"/>
    <mergeCell ref="BA99:BC99"/>
    <mergeCell ref="BA106:BC106"/>
    <mergeCell ref="BA108:BC108"/>
    <mergeCell ref="G111:AO111"/>
    <mergeCell ref="AP111:AY111"/>
    <mergeCell ref="AZ111:BD111"/>
    <mergeCell ref="BA113:BC113"/>
    <mergeCell ref="BA115:BC115"/>
    <mergeCell ref="BA122:BC122"/>
    <mergeCell ref="BA124:BC124"/>
    <mergeCell ref="G127:AO127"/>
    <mergeCell ref="AP127:AY127"/>
    <mergeCell ref="AZ127:BD127"/>
  </mergeCells>
  <conditionalFormatting sqref="BK65:BO65 BK81:BO81 BK97:BO97 BK49:BO49 BK113:BO113 BK33:BO33">
    <cfRule type="cellIs" dxfId="295" priority="7" stopIfTrue="1" operator="equal">
      <formula>""</formula>
    </cfRule>
  </conditionalFormatting>
  <conditionalFormatting sqref="AZ127 AZ30:BD30 AZ31 AZ95 AZ79 AZ47 AZ63 AZ111">
    <cfRule type="cellIs" dxfId="294" priority="8" stopIfTrue="1" operator="equal">
      <formula>"Green"</formula>
    </cfRule>
    <cfRule type="cellIs" dxfId="293" priority="9" stopIfTrue="1" operator="equal">
      <formula>"Yellow"</formula>
    </cfRule>
    <cfRule type="cellIs" dxfId="292" priority="10" stopIfTrue="1" operator="equal">
      <formula>"Red"</formula>
    </cfRule>
  </conditionalFormatting>
  <conditionalFormatting sqref="AS7">
    <cfRule type="cellIs" dxfId="291" priority="23" stopIfTrue="1" operator="equal">
      <formula>"X"</formula>
    </cfRule>
  </conditionalFormatting>
  <conditionalFormatting sqref="BP5">
    <cfRule type="expression" dxfId="290" priority="24" stopIfTrue="1">
      <formula>IF(AND(BP5="",#REF!&gt;""),TRUE,FALSE)</formula>
    </cfRule>
  </conditionalFormatting>
  <conditionalFormatting sqref="BA81:BC81 BA65:BC65 BA49:BC49 BA33:BC33 BA97:BC97 BA113:BC113">
    <cfRule type="expression" dxfId="289" priority="25" stopIfTrue="1">
      <formula>IF(BJ33="No",TRUE,FALSE)</formula>
    </cfRule>
    <cfRule type="expression" dxfId="288" priority="26" stopIfTrue="1">
      <formula>IF(OR(I33="",BA33="x",BR33=0),TRUE,FALSE)</formula>
    </cfRule>
    <cfRule type="expression" dxfId="287" priority="27" stopIfTrue="1">
      <formula>IF(AND(BA33&lt;&gt;"Y",BA33&lt;&gt;"N",BA33&lt;&gt;""),TRUE,FALSE)</formula>
    </cfRule>
  </conditionalFormatting>
  <conditionalFormatting sqref="BA115:BC115 BA99:BC99 BA83:BC83 BA67:BC67 BA51:BC51 BA35:BC35">
    <cfRule type="expression" dxfId="286" priority="28" stopIfTrue="1">
      <formula>IF(OR(BR33=0,BJ33="No"),TRUE,FALSE)</formula>
    </cfRule>
    <cfRule type="expression" dxfId="285" priority="29" stopIfTrue="1">
      <formula>IF(BA33="x",TRUE,FALSE)</formula>
    </cfRule>
    <cfRule type="cellIs" dxfId="284" priority="30" stopIfTrue="1" operator="greaterThan">
      <formula>2</formula>
    </cfRule>
  </conditionalFormatting>
  <conditionalFormatting sqref="BA122:BC122 BA106:BC106 BA90:BC90 BA74:BC74 BA58:BC58 BA42:BC42">
    <cfRule type="expression" dxfId="283" priority="31" stopIfTrue="1">
      <formula>IF(OR(BR33=0,BJ33="No"),TRUE,FALSE)</formula>
    </cfRule>
    <cfRule type="expression" dxfId="282" priority="32" stopIfTrue="1">
      <formula>IF(BA33="x",TRUE,FALSE)</formula>
    </cfRule>
    <cfRule type="cellIs" dxfId="281" priority="33" stopIfTrue="1" operator="greaterThan">
      <formula>2</formula>
    </cfRule>
  </conditionalFormatting>
  <conditionalFormatting sqref="BA124:BC124 BA108:BC108 BA92:BC92 BA76:BC76 BA60:BC60 BA44:BC44">
    <cfRule type="expression" dxfId="280" priority="34" stopIfTrue="1">
      <formula>IF(OR(BR33=0,BJ33="No"),TRUE,FALSE)</formula>
    </cfRule>
    <cfRule type="expression" dxfId="279" priority="35" stopIfTrue="1">
      <formula>IF(BA33="x",TRUE,FALSE)</formula>
    </cfRule>
    <cfRule type="cellIs" dxfId="278" priority="36" stopIfTrue="1" operator="greaterThan">
      <formula>2</formula>
    </cfRule>
  </conditionalFormatting>
  <conditionalFormatting sqref="AZ23:BD23">
    <cfRule type="cellIs" dxfId="277" priority="40" stopIfTrue="1" operator="between">
      <formula>0.845</formula>
      <formula>1.1</formula>
    </cfRule>
    <cfRule type="cellIs" dxfId="276" priority="41" stopIfTrue="1" operator="between">
      <formula>0.745</formula>
      <formula>0.8449</formula>
    </cfRule>
    <cfRule type="cellIs" dxfId="275" priority="42" stopIfTrue="1" operator="between">
      <formula>0</formula>
      <formula>0.7449</formula>
    </cfRule>
  </conditionalFormatting>
  <conditionalFormatting sqref="AY5:BC5">
    <cfRule type="cellIs" dxfId="274" priority="4" stopIfTrue="1" operator="between">
      <formula>0.845</formula>
      <formula>1.1</formula>
    </cfRule>
    <cfRule type="cellIs" dxfId="273" priority="5" stopIfTrue="1" operator="between">
      <formula>0.745</formula>
      <formula>0.8449</formula>
    </cfRule>
    <cfRule type="cellIs" dxfId="272" priority="6" stopIfTrue="1" operator="between">
      <formula>0</formula>
      <formula>0.7449</formula>
    </cfRule>
  </conditionalFormatting>
  <conditionalFormatting sqref="AZ17:BD22">
    <cfRule type="cellIs" dxfId="271" priority="1" stopIfTrue="1" operator="between">
      <formula>0.845</formula>
      <formula>1.1</formula>
    </cfRule>
    <cfRule type="cellIs" dxfId="270" priority="2" stopIfTrue="1" operator="between">
      <formula>0.745</formula>
      <formula>0.8449</formula>
    </cfRule>
    <cfRule type="cellIs" dxfId="269" priority="3" stopIfTrue="1" operator="between">
      <formula>0</formula>
      <formula>0.7449</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1"/>
    <pageSetUpPr fitToPage="1"/>
  </sheetPr>
  <dimension ref="A1:BQ226"/>
  <sheetViews>
    <sheetView showGridLines="0" showRowColHeaders="0" topLeftCell="A199" zoomScale="130" zoomScaleNormal="130" zoomScaleSheetLayoutView="100" workbookViewId="0">
      <selection activeCell="AG9" sqref="AG9:AR10"/>
    </sheetView>
  </sheetViews>
  <sheetFormatPr baseColWidth="10" defaultColWidth="9.19921875" defaultRowHeight="13"/>
  <cols>
    <col min="1" max="1" width="1.19921875" style="486" customWidth="1"/>
    <col min="2" max="2" width="2.796875" style="339" customWidth="1"/>
    <col min="3" max="3" width="0.796875" style="339" customWidth="1"/>
    <col min="4" max="4" width="2.796875" style="339" customWidth="1"/>
    <col min="5" max="5" width="0.796875" style="339" customWidth="1"/>
    <col min="6" max="6" width="2.796875" style="339" customWidth="1"/>
    <col min="7" max="7" width="0.796875" style="339" customWidth="1"/>
    <col min="8" max="8" width="2.796875" style="339" customWidth="1"/>
    <col min="9" max="9" width="0.796875" style="339" customWidth="1"/>
    <col min="10" max="10" width="2.796875" style="339" customWidth="1"/>
    <col min="11" max="11" width="0.796875" style="339" customWidth="1"/>
    <col min="12" max="12" width="2.796875" style="339" customWidth="1"/>
    <col min="13" max="13" width="0.796875" style="339" customWidth="1"/>
    <col min="14" max="14" width="2.796875" style="339" customWidth="1"/>
    <col min="15" max="15" width="0.796875" style="339" customWidth="1"/>
    <col min="16" max="16" width="2.796875" style="339" customWidth="1"/>
    <col min="17" max="17" width="0.796875" style="339" customWidth="1"/>
    <col min="18" max="18" width="2.796875" style="339" customWidth="1"/>
    <col min="19" max="19" width="0.796875" style="339" customWidth="1"/>
    <col min="20" max="20" width="2.796875" style="339" customWidth="1"/>
    <col min="21" max="21" width="0.796875" style="339" customWidth="1"/>
    <col min="22" max="22" width="2.796875" style="339" customWidth="1"/>
    <col min="23" max="23" width="0.796875" style="339" customWidth="1"/>
    <col min="24" max="24" width="2.796875" style="339" customWidth="1"/>
    <col min="25" max="25" width="0.796875" style="339" customWidth="1"/>
    <col min="26" max="26" width="2.796875" style="339" customWidth="1"/>
    <col min="27" max="27" width="0.796875" style="339" customWidth="1"/>
    <col min="28" max="28" width="2.796875" style="339" customWidth="1"/>
    <col min="29" max="29" width="0.796875" style="339" customWidth="1"/>
    <col min="30" max="30" width="2.796875" style="339" customWidth="1"/>
    <col min="31" max="31" width="0.796875" style="339" customWidth="1"/>
    <col min="32" max="32" width="2.796875" style="339" customWidth="1"/>
    <col min="33" max="33" width="0.796875" style="339" customWidth="1"/>
    <col min="34" max="34" width="2.796875" style="339" customWidth="1"/>
    <col min="35" max="35" width="0.796875" style="339" customWidth="1"/>
    <col min="36" max="36" width="2.796875" style="339" customWidth="1"/>
    <col min="37" max="37" width="0.796875" style="339" customWidth="1"/>
    <col min="38" max="38" width="2.796875" style="339" customWidth="1"/>
    <col min="39" max="39" width="0.796875" style="339" customWidth="1"/>
    <col min="40" max="40" width="2.796875" style="339" customWidth="1"/>
    <col min="41" max="41" width="0.796875" style="339" customWidth="1"/>
    <col min="42" max="42" width="2.796875" style="339" customWidth="1"/>
    <col min="43" max="43" width="0.796875" style="339" customWidth="1"/>
    <col min="44" max="44" width="2.796875" style="339" customWidth="1"/>
    <col min="45" max="45" width="0.796875" style="339" customWidth="1"/>
    <col min="46" max="46" width="2.796875" style="339" customWidth="1"/>
    <col min="47" max="47" width="0.796875" style="339" customWidth="1"/>
    <col min="48" max="48" width="2.796875" style="339" customWidth="1"/>
    <col min="49" max="49" width="0.796875" style="339" customWidth="1"/>
    <col min="50" max="50" width="2.796875" style="339" customWidth="1"/>
    <col min="51" max="51" width="0.796875" style="339" customWidth="1"/>
    <col min="52" max="52" width="2.796875" style="339" customWidth="1"/>
    <col min="53" max="53" width="0.796875" style="339" customWidth="1"/>
    <col min="54" max="54" width="2.796875" style="339" customWidth="1"/>
    <col min="55" max="56" width="0.796875" style="339" customWidth="1"/>
    <col min="57" max="64" width="7.796875" style="339" customWidth="1"/>
    <col min="65" max="65" width="7.796875" style="475" customWidth="1"/>
    <col min="66" max="66" width="7.796875" style="339" customWidth="1"/>
    <col min="67" max="67" width="7.796875" style="488" customWidth="1"/>
    <col min="68" max="73" width="7.796875" style="339" customWidth="1"/>
    <col min="74" max="16384" width="9.19921875" style="339"/>
  </cols>
  <sheetData>
    <row r="1" spans="1:69" ht="4.5" customHeight="1">
      <c r="A1" s="490"/>
      <c r="B1" s="491"/>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c r="AJ1" s="492"/>
      <c r="AK1" s="492"/>
      <c r="AL1" s="492"/>
      <c r="AM1" s="492"/>
      <c r="AN1" s="492"/>
      <c r="AO1" s="492"/>
      <c r="AP1" s="492"/>
      <c r="AQ1" s="492"/>
      <c r="AR1" s="492"/>
      <c r="AS1" s="230"/>
      <c r="AT1" s="230"/>
      <c r="AU1" s="230"/>
      <c r="AV1" s="230"/>
      <c r="AW1" s="230"/>
      <c r="AX1" s="230"/>
      <c r="AY1" s="230"/>
      <c r="AZ1" s="230"/>
      <c r="BA1" s="230"/>
      <c r="BB1" s="230"/>
      <c r="BC1" s="493"/>
      <c r="BD1" s="135"/>
      <c r="BL1" s="462"/>
      <c r="BM1" s="462"/>
      <c r="BN1" s="462"/>
      <c r="BO1" s="339"/>
    </row>
    <row r="2" spans="1:69" ht="4.5" customHeight="1">
      <c r="A2" s="494"/>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6"/>
      <c r="BC2" s="135"/>
      <c r="BD2" s="291"/>
      <c r="BL2" s="462"/>
      <c r="BM2" s="462"/>
      <c r="BN2" s="462"/>
      <c r="BO2" s="339"/>
      <c r="BP2" s="475"/>
      <c r="BQ2" s="475"/>
    </row>
    <row r="3" spans="1:69" ht="12.75" customHeight="1">
      <c r="A3" s="495"/>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95" t="str">
        <f>IF(ISBLANK(auditDate),"",auditDate)</f>
        <v/>
      </c>
      <c r="AY3" s="996"/>
      <c r="AZ3" s="996"/>
      <c r="BA3" s="996"/>
      <c r="BB3" s="997"/>
      <c r="BC3" s="289"/>
      <c r="BD3" s="291"/>
      <c r="BL3" s="462"/>
      <c r="BM3" s="462"/>
      <c r="BN3" s="462"/>
      <c r="BO3" s="339"/>
      <c r="BP3" s="475"/>
      <c r="BQ3" s="475"/>
    </row>
    <row r="4" spans="1:69" ht="4.5" customHeight="1">
      <c r="A4" s="495"/>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30"/>
      <c r="AZ4" s="129"/>
      <c r="BA4" s="129"/>
      <c r="BB4" s="129"/>
      <c r="BC4" s="289"/>
      <c r="BD4" s="291"/>
      <c r="BL4" s="462"/>
      <c r="BM4" s="462"/>
      <c r="BN4" s="462"/>
      <c r="BO4" s="339"/>
      <c r="BQ4" s="475"/>
    </row>
    <row r="5" spans="1:69" ht="12.75" customHeight="1">
      <c r="A5" s="495"/>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915" t="str">
        <f>'Cover Page'!AY5</f>
        <v/>
      </c>
      <c r="AY5" s="916"/>
      <c r="AZ5" s="916"/>
      <c r="BA5" s="916"/>
      <c r="BB5" s="917"/>
      <c r="BC5" s="289"/>
      <c r="BD5" s="291"/>
      <c r="BL5" s="462"/>
      <c r="BM5" s="462"/>
      <c r="BN5" s="462"/>
      <c r="BO5" s="339"/>
    </row>
    <row r="6" spans="1:69" ht="4.5" customHeight="1">
      <c r="A6" s="495"/>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30"/>
      <c r="AZ6" s="129"/>
      <c r="BA6" s="129"/>
      <c r="BB6" s="129"/>
      <c r="BC6" s="289"/>
      <c r="BD6" s="291"/>
      <c r="BL6" s="462"/>
      <c r="BM6" s="462"/>
      <c r="BN6" s="462"/>
      <c r="BO6" s="339"/>
      <c r="BP6" s="475"/>
    </row>
    <row r="7" spans="1:69" ht="12.75" customHeight="1">
      <c r="A7" s="495"/>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1006" t="str">
        <f>IF('Cover Page'!AY7="","",'Cover Page'!AY7)</f>
        <v/>
      </c>
      <c r="AY7" s="1007"/>
      <c r="AZ7" s="1007"/>
      <c r="BA7" s="1007"/>
      <c r="BB7" s="1008"/>
      <c r="BC7" s="289"/>
      <c r="BD7" s="291"/>
      <c r="BL7" s="462"/>
      <c r="BM7" s="462"/>
      <c r="BN7" s="462"/>
      <c r="BO7" s="339"/>
      <c r="BP7" s="475"/>
    </row>
    <row r="8" spans="1:69" ht="4.5" customHeight="1">
      <c r="A8" s="496"/>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90"/>
      <c r="AT8" s="21"/>
      <c r="AU8" s="21"/>
      <c r="AV8" s="21"/>
      <c r="AW8" s="290"/>
      <c r="AX8" s="290"/>
      <c r="AY8" s="290"/>
      <c r="AZ8" s="290"/>
      <c r="BA8" s="290"/>
      <c r="BB8" s="290"/>
      <c r="BC8" s="289"/>
      <c r="BD8" s="291"/>
      <c r="BL8" s="462"/>
      <c r="BM8" s="462"/>
      <c r="BN8" s="462"/>
      <c r="BO8" s="339"/>
    </row>
    <row r="9" spans="1:69">
      <c r="A9" s="497"/>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6"/>
      <c r="BD9" s="289"/>
      <c r="BL9" s="462"/>
      <c r="BM9" s="462"/>
      <c r="BN9" s="462"/>
      <c r="BO9" s="339"/>
    </row>
    <row r="10" spans="1:69" ht="4.5" customHeight="1">
      <c r="A10" s="497"/>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9"/>
      <c r="BD10" s="289"/>
      <c r="BL10" s="462"/>
      <c r="BM10" s="462"/>
      <c r="BN10" s="462"/>
      <c r="BO10" s="339"/>
      <c r="BP10" s="475"/>
      <c r="BQ10" s="475"/>
    </row>
    <row r="11" spans="1:69" ht="4.5" customHeight="1">
      <c r="A11" s="498"/>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1131" t="s">
        <v>74</v>
      </c>
      <c r="AW11" s="1132"/>
      <c r="AX11" s="1133"/>
      <c r="AY11" s="1000" t="str">
        <f>IF('Cover Page'!BA10="","",'Cover Page'!BA10)</f>
        <v/>
      </c>
      <c r="AZ11" s="1001"/>
      <c r="BA11" s="1001"/>
      <c r="BB11" s="1001"/>
      <c r="BC11" s="1002"/>
      <c r="BD11" s="289"/>
      <c r="BL11" s="462"/>
      <c r="BM11" s="462"/>
      <c r="BN11" s="462"/>
      <c r="BO11" s="339"/>
      <c r="BP11" s="475"/>
      <c r="BQ11" s="475"/>
    </row>
    <row r="12" spans="1:69" ht="12.75" customHeight="1">
      <c r="A12" s="49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5"/>
      <c r="BD12" s="289"/>
      <c r="BL12" s="462"/>
      <c r="BM12" s="462"/>
      <c r="BN12" s="462"/>
      <c r="BO12" s="339"/>
      <c r="BP12" s="475"/>
      <c r="BQ12" s="475"/>
    </row>
    <row r="13" spans="1:69" ht="4.5" customHeight="1">
      <c r="A13" s="499"/>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30"/>
      <c r="AT13" s="30"/>
      <c r="AU13" s="30"/>
      <c r="AV13" s="30"/>
      <c r="AW13" s="30"/>
      <c r="AX13" s="30"/>
      <c r="AY13" s="30"/>
      <c r="AZ13" s="30"/>
      <c r="BA13" s="30"/>
      <c r="BB13" s="30"/>
      <c r="BC13" s="30"/>
      <c r="BD13" s="288"/>
      <c r="BL13" s="462"/>
      <c r="BM13" s="462"/>
      <c r="BN13" s="462"/>
      <c r="BO13" s="339"/>
      <c r="BP13" s="475"/>
      <c r="BQ13" s="475"/>
    </row>
    <row r="14" spans="1:69" s="342" customFormat="1" ht="12" customHeight="1">
      <c r="A14" s="499"/>
      <c r="B14" s="1128" t="s">
        <v>189</v>
      </c>
      <c r="C14" s="1129"/>
      <c r="D14" s="1129"/>
      <c r="E14" s="1129"/>
      <c r="F14" s="1129"/>
      <c r="G14" s="1129"/>
      <c r="H14" s="1129"/>
      <c r="I14" s="1129"/>
      <c r="J14" s="1129"/>
      <c r="K14" s="1129"/>
      <c r="L14" s="1129"/>
      <c r="M14" s="1129"/>
      <c r="N14" s="1129"/>
      <c r="O14" s="1134" t="str">
        <f>IF('Cover Page'!K9="","",CONCATENATE('Cover Page'!K9&amp;" Audited on  "&amp;TEXT('Cover Page'!AY3,"dd-mmm-yy")&amp;"."))</f>
        <v/>
      </c>
      <c r="P14" s="1134"/>
      <c r="Q14" s="1134"/>
      <c r="R14" s="1134"/>
      <c r="S14" s="1134"/>
      <c r="T14" s="1134"/>
      <c r="U14" s="1134"/>
      <c r="V14" s="1134"/>
      <c r="W14" s="1134"/>
      <c r="X14" s="1134"/>
      <c r="Y14" s="1134"/>
      <c r="Z14" s="1134"/>
      <c r="AA14" s="1134"/>
      <c r="AB14" s="1134"/>
      <c r="AC14" s="1134"/>
      <c r="AD14" s="1134"/>
      <c r="AE14" s="1134"/>
      <c r="AF14" s="1134"/>
      <c r="AG14" s="1134"/>
      <c r="AH14" s="1134"/>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5"/>
      <c r="BD14" s="487"/>
      <c r="BF14" s="339"/>
    </row>
    <row r="15" spans="1:69" s="342" customFormat="1" ht="3.75" customHeight="1">
      <c r="A15" s="499"/>
      <c r="B15" s="509"/>
      <c r="C15" s="509"/>
      <c r="D15" s="509"/>
      <c r="E15" s="509"/>
      <c r="F15" s="509"/>
      <c r="G15" s="509"/>
      <c r="H15" s="509"/>
      <c r="I15" s="509"/>
      <c r="J15" s="509"/>
      <c r="K15" s="509"/>
      <c r="L15" s="509"/>
      <c r="M15" s="509"/>
      <c r="N15" s="509"/>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487"/>
    </row>
    <row r="16" spans="1:69" s="342" customFormat="1" ht="100" customHeight="1">
      <c r="A16" s="499"/>
      <c r="B16" s="1136"/>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8"/>
      <c r="BD16" s="197"/>
    </row>
    <row r="17" spans="1:56" s="342" customFormat="1" ht="100" customHeight="1">
      <c r="A17" s="499"/>
      <c r="B17" s="1139"/>
      <c r="C17" s="1140"/>
      <c r="D17" s="1140"/>
      <c r="E17" s="1140"/>
      <c r="F17" s="1140"/>
      <c r="G17" s="1140"/>
      <c r="H17" s="1140"/>
      <c r="I17" s="1140"/>
      <c r="J17" s="1140"/>
      <c r="K17" s="1140"/>
      <c r="L17" s="1140"/>
      <c r="M17" s="11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1140"/>
      <c r="AS17" s="1140"/>
      <c r="AT17" s="1140"/>
      <c r="AU17" s="1140"/>
      <c r="AV17" s="1140"/>
      <c r="AW17" s="1140"/>
      <c r="AX17" s="1140"/>
      <c r="AY17" s="1140"/>
      <c r="AZ17" s="1140"/>
      <c r="BA17" s="1140"/>
      <c r="BB17" s="1140"/>
      <c r="BC17" s="1141"/>
      <c r="BD17" s="197"/>
    </row>
    <row r="18" spans="1:56" s="342" customFormat="1" ht="19.25" customHeight="1">
      <c r="A18" s="499"/>
      <c r="B18" s="1142" t="s">
        <v>533</v>
      </c>
      <c r="C18" s="1143"/>
      <c r="D18" s="1143"/>
      <c r="E18" s="1143"/>
      <c r="F18" s="1143"/>
      <c r="G18" s="1143"/>
      <c r="H18" s="1143"/>
      <c r="I18" s="1143"/>
      <c r="J18" s="1143"/>
      <c r="K18" s="1143"/>
      <c r="L18" s="1143"/>
      <c r="M18" s="1143"/>
      <c r="N18" s="1143"/>
      <c r="O18" s="1143"/>
      <c r="P18" s="1143"/>
      <c r="Q18" s="1143"/>
      <c r="R18" s="1143"/>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1143"/>
      <c r="AS18" s="1143"/>
      <c r="AT18" s="1143"/>
      <c r="AU18" s="1143"/>
      <c r="AV18" s="1143"/>
      <c r="AW18" s="1143"/>
      <c r="AX18" s="1143"/>
      <c r="AY18" s="1143"/>
      <c r="AZ18" s="1143"/>
      <c r="BA18" s="1143"/>
      <c r="BB18" s="1143"/>
      <c r="BC18" s="1144"/>
      <c r="BD18" s="197"/>
    </row>
    <row r="19" spans="1:56" s="342" customFormat="1" ht="19.25" customHeight="1">
      <c r="A19" s="499"/>
      <c r="B19" s="484"/>
      <c r="C19" s="485"/>
      <c r="D19" s="485"/>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485"/>
      <c r="AG19" s="485"/>
      <c r="AH19" s="485"/>
      <c r="AI19" s="485"/>
      <c r="AJ19" s="485"/>
      <c r="AK19" s="485"/>
      <c r="AL19" s="485"/>
      <c r="AM19" s="485"/>
      <c r="AN19" s="485"/>
      <c r="AO19" s="485"/>
      <c r="AP19" s="485"/>
      <c r="AQ19" s="485"/>
      <c r="AR19" s="485"/>
      <c r="AS19" s="485"/>
      <c r="AT19" s="485"/>
      <c r="AU19" s="485"/>
      <c r="AV19" s="485"/>
      <c r="AW19" s="485"/>
      <c r="AX19" s="485"/>
      <c r="AY19" s="485"/>
      <c r="AZ19" s="485"/>
      <c r="BA19" s="485"/>
      <c r="BB19" s="485"/>
      <c r="BC19" s="485"/>
      <c r="BD19" s="197"/>
    </row>
    <row r="20" spans="1:56" s="342" customFormat="1" ht="12.5" customHeight="1">
      <c r="A20" s="499"/>
      <c r="B20" s="1145" t="s">
        <v>470</v>
      </c>
      <c r="C20" s="1146"/>
      <c r="D20" s="1146"/>
      <c r="E20" s="1146"/>
      <c r="F20" s="1146"/>
      <c r="G20" s="1146"/>
      <c r="H20" s="1146"/>
      <c r="I20" s="1146"/>
      <c r="J20" s="1146"/>
      <c r="K20" s="1146"/>
      <c r="L20" s="1146"/>
      <c r="M20" s="1146"/>
      <c r="N20" s="1146"/>
      <c r="O20" s="1146"/>
      <c r="P20" s="1146"/>
      <c r="Q20" s="1146"/>
      <c r="R20" s="1146"/>
      <c r="S20" s="1146"/>
      <c r="T20" s="1146"/>
      <c r="U20" s="1146"/>
      <c r="V20" s="1146"/>
      <c r="W20" s="1146"/>
      <c r="X20" s="1146"/>
      <c r="Y20" s="1146"/>
      <c r="Z20" s="1146"/>
      <c r="AA20" s="1146"/>
      <c r="AB20" s="1146"/>
      <c r="AC20" s="1146"/>
      <c r="AD20" s="1146"/>
      <c r="AE20" s="1146"/>
      <c r="AF20" s="1146"/>
      <c r="AG20" s="1146"/>
      <c r="AH20" s="1146"/>
      <c r="AI20" s="1146"/>
      <c r="AJ20" s="1146"/>
      <c r="AK20" s="1146"/>
      <c r="AL20" s="1146"/>
      <c r="AM20" s="1146"/>
      <c r="AN20" s="1146"/>
      <c r="AO20" s="1146"/>
      <c r="AP20" s="1146"/>
      <c r="AQ20" s="1146"/>
      <c r="AR20" s="1146"/>
      <c r="AS20" s="1146"/>
      <c r="AT20" s="1146"/>
      <c r="AU20" s="1146"/>
      <c r="AV20" s="1146"/>
      <c r="AW20" s="1146"/>
      <c r="AX20" s="1146"/>
      <c r="AY20" s="1146"/>
      <c r="AZ20" s="1146"/>
      <c r="BA20" s="1146"/>
      <c r="BB20" s="1146"/>
      <c r="BC20" s="1147"/>
      <c r="BD20" s="197"/>
    </row>
    <row r="21" spans="1:56" s="342" customFormat="1" ht="6" customHeight="1">
      <c r="A21" s="499"/>
      <c r="B21" s="484"/>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O21" s="485"/>
      <c r="AP21" s="485"/>
      <c r="AQ21" s="485"/>
      <c r="AR21" s="485"/>
      <c r="AS21" s="485"/>
      <c r="AT21" s="485"/>
      <c r="AU21" s="485"/>
      <c r="AV21" s="485"/>
      <c r="AW21" s="485"/>
      <c r="AX21" s="485"/>
      <c r="AY21" s="485"/>
      <c r="AZ21" s="485"/>
      <c r="BA21" s="485"/>
      <c r="BB21" s="485"/>
      <c r="BC21" s="485"/>
      <c r="BD21" s="197"/>
    </row>
    <row r="22" spans="1:56" s="342" customFormat="1">
      <c r="A22" s="500">
        <f>'Q&amp;A'!BP18</f>
        <v>0</v>
      </c>
      <c r="B22" s="1116" t="str">
        <f>CONCATENATE('Q&amp;A'!G17," ",'Q&amp;A'!I17)</f>
        <v>1. Is the Supplier EDI capable?</v>
      </c>
      <c r="C22" s="1117"/>
      <c r="D22" s="1117"/>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117"/>
      <c r="AB22" s="1117"/>
      <c r="AC22" s="1117"/>
      <c r="AD22" s="1117"/>
      <c r="AE22" s="1117"/>
      <c r="AF22" s="1117"/>
      <c r="AG22" s="1117"/>
      <c r="AH22" s="1117"/>
      <c r="AI22" s="1117"/>
      <c r="AJ22" s="1117"/>
      <c r="AK22" s="1117"/>
      <c r="AL22" s="1117"/>
      <c r="AM22" s="1117"/>
      <c r="AN22" s="1117"/>
      <c r="AO22" s="1117"/>
      <c r="AP22" s="1117"/>
      <c r="AQ22" s="1117"/>
      <c r="AR22" s="1117"/>
      <c r="AS22" s="1117"/>
      <c r="AT22" s="1117"/>
      <c r="AU22" s="1117"/>
      <c r="AV22" s="1117"/>
      <c r="AW22" s="1117"/>
      <c r="AX22" s="1117"/>
      <c r="AY22" s="1117"/>
      <c r="AZ22" s="1117"/>
      <c r="BA22" s="1117"/>
      <c r="BB22" s="1117"/>
      <c r="BC22" s="1118"/>
      <c r="BD22" s="197"/>
    </row>
    <row r="23" spans="1:56" s="342" customFormat="1" ht="50" customHeight="1">
      <c r="A23" s="499"/>
      <c r="B23" s="1119"/>
      <c r="C23" s="1120"/>
      <c r="D23" s="1120"/>
      <c r="E23" s="1120"/>
      <c r="F23" s="1120"/>
      <c r="G23" s="1120"/>
      <c r="H23" s="1120"/>
      <c r="I23" s="1120"/>
      <c r="J23" s="1120"/>
      <c r="K23" s="1120"/>
      <c r="L23" s="1120"/>
      <c r="M23" s="1120"/>
      <c r="N23" s="1120"/>
      <c r="O23" s="1120"/>
      <c r="P23" s="1120"/>
      <c r="Q23" s="1120"/>
      <c r="R23" s="1120"/>
      <c r="S23" s="1120"/>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c r="AT23" s="1120"/>
      <c r="AU23" s="1120"/>
      <c r="AV23" s="1120"/>
      <c r="AW23" s="1120"/>
      <c r="AX23" s="1120"/>
      <c r="AY23" s="1120"/>
      <c r="AZ23" s="1120"/>
      <c r="BA23" s="1120"/>
      <c r="BB23" s="1120"/>
      <c r="BC23" s="1121"/>
      <c r="BD23" s="197"/>
    </row>
    <row r="24" spans="1:56" s="342" customFormat="1" ht="26.25" customHeight="1">
      <c r="A24" s="500">
        <f>'Q&amp;A'!BP20</f>
        <v>0</v>
      </c>
      <c r="B24" s="1122" t="str">
        <f>CONCATENATE('Q&amp;A'!G19," ",'Q&amp;A'!I19)</f>
        <v>2. Does the Supplier monitor and maintain a Diverse Spend of 6% or more from minority sub-suppliers?</v>
      </c>
      <c r="C24" s="1123"/>
      <c r="D24" s="1123"/>
      <c r="E24" s="1123"/>
      <c r="F24" s="1123"/>
      <c r="G24" s="1123"/>
      <c r="H24" s="1123"/>
      <c r="I24" s="1123"/>
      <c r="J24" s="1123"/>
      <c r="K24" s="112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c r="AH24" s="1123"/>
      <c r="AI24" s="1123"/>
      <c r="AJ24" s="1123"/>
      <c r="AK24" s="1123"/>
      <c r="AL24" s="1123"/>
      <c r="AM24" s="1123"/>
      <c r="AN24" s="1123"/>
      <c r="AO24" s="1123"/>
      <c r="AP24" s="1123"/>
      <c r="AQ24" s="1123"/>
      <c r="AR24" s="1123"/>
      <c r="AS24" s="1123"/>
      <c r="AT24" s="1123"/>
      <c r="AU24" s="1123"/>
      <c r="AV24" s="1123"/>
      <c r="AW24" s="1123"/>
      <c r="AX24" s="1123"/>
      <c r="AY24" s="1123"/>
      <c r="AZ24" s="1123"/>
      <c r="BA24" s="1123"/>
      <c r="BB24" s="1123"/>
      <c r="BC24" s="1124"/>
      <c r="BD24" s="197"/>
    </row>
    <row r="25" spans="1:56" s="342" customFormat="1" ht="50" customHeight="1">
      <c r="A25" s="499"/>
      <c r="B25" s="1119"/>
      <c r="C25" s="1120"/>
      <c r="D25" s="1120"/>
      <c r="E25" s="1120"/>
      <c r="F25" s="1120"/>
      <c r="G25" s="1120"/>
      <c r="H25" s="1120"/>
      <c r="I25" s="1120"/>
      <c r="J25" s="1120"/>
      <c r="K25" s="1120"/>
      <c r="L25" s="1120"/>
      <c r="M25" s="1120"/>
      <c r="N25" s="1120"/>
      <c r="O25" s="1120"/>
      <c r="P25" s="1120"/>
      <c r="Q25" s="1120"/>
      <c r="R25" s="1120"/>
      <c r="S25" s="1120"/>
      <c r="T25" s="1120"/>
      <c r="U25" s="1120"/>
      <c r="V25" s="1120"/>
      <c r="W25" s="1120"/>
      <c r="X25" s="1120"/>
      <c r="Y25" s="1120"/>
      <c r="Z25" s="1120"/>
      <c r="AA25" s="1120"/>
      <c r="AB25" s="1120"/>
      <c r="AC25" s="1120"/>
      <c r="AD25" s="1120"/>
      <c r="AE25" s="1120"/>
      <c r="AF25" s="1120"/>
      <c r="AG25" s="1120"/>
      <c r="AH25" s="1120"/>
      <c r="AI25" s="1120"/>
      <c r="AJ25" s="1120"/>
      <c r="AK25" s="1120"/>
      <c r="AL25" s="1120"/>
      <c r="AM25" s="1120"/>
      <c r="AN25" s="1120"/>
      <c r="AO25" s="1120"/>
      <c r="AP25" s="1120"/>
      <c r="AQ25" s="1120"/>
      <c r="AR25" s="1120"/>
      <c r="AS25" s="1120"/>
      <c r="AT25" s="1120"/>
      <c r="AU25" s="1120"/>
      <c r="AV25" s="1120"/>
      <c r="AW25" s="1120"/>
      <c r="AX25" s="1120"/>
      <c r="AY25" s="1120"/>
      <c r="AZ25" s="1120"/>
      <c r="BA25" s="1120"/>
      <c r="BB25" s="1120"/>
      <c r="BC25" s="1121"/>
      <c r="BD25" s="197"/>
    </row>
    <row r="26" spans="1:56" s="342" customFormat="1">
      <c r="A26" s="500">
        <f>'Q&amp;A'!BP22</f>
        <v>0</v>
      </c>
      <c r="B26" s="1116" t="str">
        <f>CONCATENATE('Q&amp;A'!G21," ",'Q&amp;A'!I21)</f>
        <v>3. Is the Supplier primarily a Tier 1 Supplier?</v>
      </c>
      <c r="C26" s="1117"/>
      <c r="D26" s="1117"/>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1117"/>
      <c r="AU26" s="1117"/>
      <c r="AV26" s="1117"/>
      <c r="AW26" s="1117"/>
      <c r="AX26" s="1117"/>
      <c r="AY26" s="1117"/>
      <c r="AZ26" s="1117"/>
      <c r="BA26" s="1117"/>
      <c r="BB26" s="1117"/>
      <c r="BC26" s="1118"/>
      <c r="BD26" s="197"/>
    </row>
    <row r="27" spans="1:56" s="342" customFormat="1" ht="50" customHeight="1">
      <c r="A27" s="499"/>
      <c r="B27" s="1119"/>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0"/>
      <c r="AZ27" s="1120"/>
      <c r="BA27" s="1120"/>
      <c r="BB27" s="1120"/>
      <c r="BC27" s="1121"/>
      <c r="BD27" s="197"/>
    </row>
    <row r="28" spans="1:56" s="342" customFormat="1">
      <c r="A28" s="500">
        <f>'Q&amp;A'!BP24</f>
        <v>0</v>
      </c>
      <c r="B28" s="1116" t="str">
        <f>CONCATENATE('Q&amp;A'!G23," ",'Q&amp;A'!I23)</f>
        <v>4. Is the Supplier's annual labor turnover rate at 5% or below?</v>
      </c>
      <c r="C28" s="1117"/>
      <c r="D28" s="1117"/>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c r="AL28" s="1117"/>
      <c r="AM28" s="1117"/>
      <c r="AN28" s="1117"/>
      <c r="AO28" s="1117"/>
      <c r="AP28" s="1117"/>
      <c r="AQ28" s="1117"/>
      <c r="AR28" s="1117"/>
      <c r="AS28" s="1117"/>
      <c r="AT28" s="1117"/>
      <c r="AU28" s="1117"/>
      <c r="AV28" s="1117"/>
      <c r="AW28" s="1117"/>
      <c r="AX28" s="1117"/>
      <c r="AY28" s="1117"/>
      <c r="AZ28" s="1117"/>
      <c r="BA28" s="1117"/>
      <c r="BB28" s="1117"/>
      <c r="BC28" s="1118"/>
      <c r="BD28" s="197"/>
    </row>
    <row r="29" spans="1:56" s="342" customFormat="1" ht="50" customHeight="1">
      <c r="A29" s="499"/>
      <c r="B29" s="1119"/>
      <c r="C29" s="1120"/>
      <c r="D29" s="1120"/>
      <c r="E29" s="1120"/>
      <c r="F29" s="1120"/>
      <c r="G29" s="1120"/>
      <c r="H29" s="1120"/>
      <c r="I29" s="1120"/>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0"/>
      <c r="AL29" s="1120"/>
      <c r="AM29" s="1120"/>
      <c r="AN29" s="1120"/>
      <c r="AO29" s="1120"/>
      <c r="AP29" s="1120"/>
      <c r="AQ29" s="1120"/>
      <c r="AR29" s="1120"/>
      <c r="AS29" s="1120"/>
      <c r="AT29" s="1120"/>
      <c r="AU29" s="1120"/>
      <c r="AV29" s="1120"/>
      <c r="AW29" s="1120"/>
      <c r="AX29" s="1120"/>
      <c r="AY29" s="1120"/>
      <c r="AZ29" s="1120"/>
      <c r="BA29" s="1120"/>
      <c r="BB29" s="1120"/>
      <c r="BC29" s="1121"/>
      <c r="BD29" s="197"/>
    </row>
    <row r="30" spans="1:56" s="342" customFormat="1">
      <c r="A30" s="500">
        <f>'Q&amp;A'!BP26</f>
        <v>0</v>
      </c>
      <c r="B30" s="1116" t="str">
        <f>CONCATENATE('Q&amp;A'!G25," ",'Q&amp;A'!I25)</f>
        <v>5. Has the Supplier been placed on Quality controlled shipping in the last year?</v>
      </c>
      <c r="C30" s="1117"/>
      <c r="D30" s="1117"/>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1117"/>
      <c r="AJ30" s="1117"/>
      <c r="AK30" s="1117"/>
      <c r="AL30" s="1117"/>
      <c r="AM30" s="1117"/>
      <c r="AN30" s="1117"/>
      <c r="AO30" s="1117"/>
      <c r="AP30" s="1117"/>
      <c r="AQ30" s="1117"/>
      <c r="AR30" s="1117"/>
      <c r="AS30" s="1117"/>
      <c r="AT30" s="1117"/>
      <c r="AU30" s="1117"/>
      <c r="AV30" s="1117"/>
      <c r="AW30" s="1117"/>
      <c r="AX30" s="1117"/>
      <c r="AY30" s="1117"/>
      <c r="AZ30" s="1117"/>
      <c r="BA30" s="1117"/>
      <c r="BB30" s="1117"/>
      <c r="BC30" s="1118"/>
      <c r="BD30" s="197"/>
    </row>
    <row r="31" spans="1:56" s="342" customFormat="1" ht="50" customHeight="1">
      <c r="A31" s="499"/>
      <c r="B31" s="1119"/>
      <c r="C31" s="1120"/>
      <c r="D31" s="1120"/>
      <c r="E31" s="1120"/>
      <c r="F31" s="1120"/>
      <c r="G31" s="1120"/>
      <c r="H31" s="1120"/>
      <c r="I31" s="1120"/>
      <c r="J31" s="1120"/>
      <c r="K31" s="1120"/>
      <c r="L31" s="1120"/>
      <c r="M31" s="1120"/>
      <c r="N31" s="1120"/>
      <c r="O31" s="1120"/>
      <c r="P31" s="1120"/>
      <c r="Q31" s="1120"/>
      <c r="R31" s="1120"/>
      <c r="S31" s="1120"/>
      <c r="T31" s="1120"/>
      <c r="U31" s="1120"/>
      <c r="V31" s="1120"/>
      <c r="W31" s="1120"/>
      <c r="X31" s="1120"/>
      <c r="Y31" s="1120"/>
      <c r="Z31" s="1120"/>
      <c r="AA31" s="1120"/>
      <c r="AB31" s="1120"/>
      <c r="AC31" s="1120"/>
      <c r="AD31" s="1120"/>
      <c r="AE31" s="1120"/>
      <c r="AF31" s="1120"/>
      <c r="AG31" s="1120"/>
      <c r="AH31" s="1120"/>
      <c r="AI31" s="1120"/>
      <c r="AJ31" s="1120"/>
      <c r="AK31" s="1120"/>
      <c r="AL31" s="1120"/>
      <c r="AM31" s="1120"/>
      <c r="AN31" s="1120"/>
      <c r="AO31" s="1120"/>
      <c r="AP31" s="1120"/>
      <c r="AQ31" s="1120"/>
      <c r="AR31" s="1120"/>
      <c r="AS31" s="1120"/>
      <c r="AT31" s="1120"/>
      <c r="AU31" s="1120"/>
      <c r="AV31" s="1120"/>
      <c r="AW31" s="1120"/>
      <c r="AX31" s="1120"/>
      <c r="AY31" s="1120"/>
      <c r="AZ31" s="1120"/>
      <c r="BA31" s="1120"/>
      <c r="BB31" s="1120"/>
      <c r="BC31" s="1121"/>
      <c r="BD31" s="197"/>
    </row>
    <row r="32" spans="1:56" s="342" customFormat="1">
      <c r="A32" s="500">
        <f>'Q&amp;A'!BP28</f>
        <v>0</v>
      </c>
      <c r="B32" s="1116" t="str">
        <f>CONCATENATE('Q&amp;A'!G27," ",'Q&amp;A'!I27)</f>
        <v>6. Does the Supplier have Manufacturing, Industrial and Quality Engineers available?</v>
      </c>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1117"/>
      <c r="AJ32" s="1117"/>
      <c r="AK32" s="1117"/>
      <c r="AL32" s="1117"/>
      <c r="AM32" s="1117"/>
      <c r="AN32" s="1117"/>
      <c r="AO32" s="1117"/>
      <c r="AP32" s="1117"/>
      <c r="AQ32" s="1117"/>
      <c r="AR32" s="1117"/>
      <c r="AS32" s="1117"/>
      <c r="AT32" s="1117"/>
      <c r="AU32" s="1117"/>
      <c r="AV32" s="1117"/>
      <c r="AW32" s="1117"/>
      <c r="AX32" s="1117"/>
      <c r="AY32" s="1117"/>
      <c r="AZ32" s="1117"/>
      <c r="BA32" s="1117"/>
      <c r="BB32" s="1117"/>
      <c r="BC32" s="1118"/>
      <c r="BD32" s="197"/>
    </row>
    <row r="33" spans="1:56" s="342" customFormat="1" ht="50" customHeight="1">
      <c r="A33" s="499"/>
      <c r="B33" s="1119"/>
      <c r="C33" s="1120"/>
      <c r="D33" s="1120"/>
      <c r="E33" s="1120"/>
      <c r="F33" s="1120"/>
      <c r="G33" s="1120"/>
      <c r="H33" s="1120"/>
      <c r="I33" s="1120"/>
      <c r="J33" s="1120"/>
      <c r="K33" s="1120"/>
      <c r="L33" s="112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0"/>
      <c r="AL33" s="1120"/>
      <c r="AM33" s="1120"/>
      <c r="AN33" s="1120"/>
      <c r="AO33" s="1120"/>
      <c r="AP33" s="1120"/>
      <c r="AQ33" s="1120"/>
      <c r="AR33" s="1120"/>
      <c r="AS33" s="1120"/>
      <c r="AT33" s="1120"/>
      <c r="AU33" s="1120"/>
      <c r="AV33" s="1120"/>
      <c r="AW33" s="1120"/>
      <c r="AX33" s="1120"/>
      <c r="AY33" s="1120"/>
      <c r="AZ33" s="1120"/>
      <c r="BA33" s="1120"/>
      <c r="BB33" s="1120"/>
      <c r="BC33" s="1121"/>
      <c r="BD33" s="197"/>
    </row>
    <row r="34" spans="1:56" s="342" customFormat="1">
      <c r="A34" s="500">
        <f>'Q&amp;A'!BP30</f>
        <v>0</v>
      </c>
      <c r="B34" s="1116" t="str">
        <f>CONCATENATE('Q&amp;A'!G29," ",'Q&amp;A'!I29)</f>
        <v>7. Does the Supplier maintain a clean work environment at the facility?</v>
      </c>
      <c r="C34" s="1117"/>
      <c r="D34" s="1117"/>
      <c r="E34" s="1117"/>
      <c r="F34" s="1117"/>
      <c r="G34" s="1117"/>
      <c r="H34" s="1117"/>
      <c r="I34" s="1117"/>
      <c r="J34" s="1117"/>
      <c r="K34" s="1117"/>
      <c r="L34" s="1117"/>
      <c r="M34" s="1117"/>
      <c r="N34" s="1117"/>
      <c r="O34" s="1117"/>
      <c r="P34" s="1117"/>
      <c r="Q34" s="1117"/>
      <c r="R34" s="1117"/>
      <c r="S34" s="1117"/>
      <c r="T34" s="1117"/>
      <c r="U34" s="1117"/>
      <c r="V34" s="1117"/>
      <c r="W34" s="1117"/>
      <c r="X34" s="1117"/>
      <c r="Y34" s="1117"/>
      <c r="Z34" s="1117"/>
      <c r="AA34" s="1117"/>
      <c r="AB34" s="1117"/>
      <c r="AC34" s="1117"/>
      <c r="AD34" s="1117"/>
      <c r="AE34" s="1117"/>
      <c r="AF34" s="1117"/>
      <c r="AG34" s="1117"/>
      <c r="AH34" s="1117"/>
      <c r="AI34" s="1117"/>
      <c r="AJ34" s="1117"/>
      <c r="AK34" s="1117"/>
      <c r="AL34" s="1117"/>
      <c r="AM34" s="1117"/>
      <c r="AN34" s="1117"/>
      <c r="AO34" s="1117"/>
      <c r="AP34" s="1117"/>
      <c r="AQ34" s="1117"/>
      <c r="AR34" s="1117"/>
      <c r="AS34" s="1117"/>
      <c r="AT34" s="1117"/>
      <c r="AU34" s="1117"/>
      <c r="AV34" s="1117"/>
      <c r="AW34" s="1117"/>
      <c r="AX34" s="1117"/>
      <c r="AY34" s="1117"/>
      <c r="AZ34" s="1117"/>
      <c r="BA34" s="1117"/>
      <c r="BB34" s="1117"/>
      <c r="BC34" s="1118"/>
      <c r="BD34" s="197"/>
    </row>
    <row r="35" spans="1:56" s="342" customFormat="1" ht="50" customHeight="1">
      <c r="A35" s="499"/>
      <c r="B35" s="1119"/>
      <c r="C35" s="1120"/>
      <c r="D35" s="1120"/>
      <c r="E35" s="1120"/>
      <c r="F35" s="1120"/>
      <c r="G35" s="1120"/>
      <c r="H35" s="1120"/>
      <c r="I35" s="1120"/>
      <c r="J35" s="1120"/>
      <c r="K35" s="1120"/>
      <c r="L35" s="1120"/>
      <c r="M35" s="1120"/>
      <c r="N35" s="1120"/>
      <c r="O35" s="1120"/>
      <c r="P35" s="1120"/>
      <c r="Q35" s="1120"/>
      <c r="R35" s="1120"/>
      <c r="S35" s="1120"/>
      <c r="T35" s="1120"/>
      <c r="U35" s="1120"/>
      <c r="V35" s="1120"/>
      <c r="W35" s="1120"/>
      <c r="X35" s="1120"/>
      <c r="Y35" s="1120"/>
      <c r="Z35" s="1120"/>
      <c r="AA35" s="1120"/>
      <c r="AB35" s="1120"/>
      <c r="AC35" s="1120"/>
      <c r="AD35" s="1120"/>
      <c r="AE35" s="1120"/>
      <c r="AF35" s="1120"/>
      <c r="AG35" s="1120"/>
      <c r="AH35" s="1120"/>
      <c r="AI35" s="1120"/>
      <c r="AJ35" s="1120"/>
      <c r="AK35" s="1120"/>
      <c r="AL35" s="1120"/>
      <c r="AM35" s="1120"/>
      <c r="AN35" s="1120"/>
      <c r="AO35" s="1120"/>
      <c r="AP35" s="1120"/>
      <c r="AQ35" s="1120"/>
      <c r="AR35" s="1120"/>
      <c r="AS35" s="1120"/>
      <c r="AT35" s="1120"/>
      <c r="AU35" s="1120"/>
      <c r="AV35" s="1120"/>
      <c r="AW35" s="1120"/>
      <c r="AX35" s="1120"/>
      <c r="AY35" s="1120"/>
      <c r="AZ35" s="1120"/>
      <c r="BA35" s="1120"/>
      <c r="BB35" s="1120"/>
      <c r="BC35" s="1121"/>
      <c r="BD35" s="197"/>
    </row>
    <row r="36" spans="1:56" s="342" customFormat="1" ht="27.75" customHeight="1">
      <c r="A36" s="500">
        <f>'Q&amp;A'!BP32</f>
        <v>0</v>
      </c>
      <c r="B36" s="1122" t="str">
        <f>CONCATENATE('Q&amp;A'!G31," ",'Q&amp;A'!I31)</f>
        <v>8. Does the Supplier supply any products which are shipped directly to Lear's customer? 
(i.e., Trade Sale Products)</v>
      </c>
      <c r="C36" s="1123"/>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c r="AT36" s="1123"/>
      <c r="AU36" s="1123"/>
      <c r="AV36" s="1123"/>
      <c r="AW36" s="1123"/>
      <c r="AX36" s="1123"/>
      <c r="AY36" s="1123"/>
      <c r="AZ36" s="1123"/>
      <c r="BA36" s="1123"/>
      <c r="BB36" s="1123"/>
      <c r="BC36" s="1124"/>
      <c r="BD36" s="197"/>
    </row>
    <row r="37" spans="1:56" s="342" customFormat="1" ht="50" customHeight="1">
      <c r="A37" s="499"/>
      <c r="B37" s="1119"/>
      <c r="C37" s="1120"/>
      <c r="D37" s="1120"/>
      <c r="E37" s="1120"/>
      <c r="F37" s="1120"/>
      <c r="G37" s="1120"/>
      <c r="H37" s="1120"/>
      <c r="I37" s="1120"/>
      <c r="J37" s="1120"/>
      <c r="K37" s="1120"/>
      <c r="L37" s="1120"/>
      <c r="M37" s="1120"/>
      <c r="N37" s="1120"/>
      <c r="O37" s="1120"/>
      <c r="P37" s="1120"/>
      <c r="Q37" s="1120"/>
      <c r="R37" s="1120"/>
      <c r="S37" s="1120"/>
      <c r="T37" s="1120"/>
      <c r="U37" s="1120"/>
      <c r="V37" s="1120"/>
      <c r="W37" s="1120"/>
      <c r="X37" s="1120"/>
      <c r="Y37" s="1120"/>
      <c r="Z37" s="1120"/>
      <c r="AA37" s="1120"/>
      <c r="AB37" s="1120"/>
      <c r="AC37" s="1120"/>
      <c r="AD37" s="1120"/>
      <c r="AE37" s="1120"/>
      <c r="AF37" s="1120"/>
      <c r="AG37" s="1120"/>
      <c r="AH37" s="1120"/>
      <c r="AI37" s="1120"/>
      <c r="AJ37" s="1120"/>
      <c r="AK37" s="1120"/>
      <c r="AL37" s="1120"/>
      <c r="AM37" s="1120"/>
      <c r="AN37" s="1120"/>
      <c r="AO37" s="1120"/>
      <c r="AP37" s="1120"/>
      <c r="AQ37" s="1120"/>
      <c r="AR37" s="1120"/>
      <c r="AS37" s="1120"/>
      <c r="AT37" s="1120"/>
      <c r="AU37" s="1120"/>
      <c r="AV37" s="1120"/>
      <c r="AW37" s="1120"/>
      <c r="AX37" s="1120"/>
      <c r="AY37" s="1120"/>
      <c r="AZ37" s="1120"/>
      <c r="BA37" s="1120"/>
      <c r="BB37" s="1120"/>
      <c r="BC37" s="1121"/>
      <c r="BD37" s="197"/>
    </row>
    <row r="38" spans="1:56" s="342" customFormat="1">
      <c r="A38" s="500">
        <f>'Q&amp;A'!BP34</f>
        <v>0</v>
      </c>
      <c r="B38" s="1116" t="str">
        <f>CONCATENATE('Q&amp;A'!G33," ",'Q&amp;A'!I33)</f>
        <v>9. Does the Supplier ship product through another facility before shipping to Lear?</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1117"/>
      <c r="AM38" s="1117"/>
      <c r="AN38" s="1117"/>
      <c r="AO38" s="1117"/>
      <c r="AP38" s="1117"/>
      <c r="AQ38" s="1117"/>
      <c r="AR38" s="1117"/>
      <c r="AS38" s="1117"/>
      <c r="AT38" s="1117"/>
      <c r="AU38" s="1117"/>
      <c r="AV38" s="1117"/>
      <c r="AW38" s="1117"/>
      <c r="AX38" s="1117"/>
      <c r="AY38" s="1117"/>
      <c r="AZ38" s="1117"/>
      <c r="BA38" s="1117"/>
      <c r="BB38" s="1117"/>
      <c r="BC38" s="1118"/>
      <c r="BD38" s="197"/>
    </row>
    <row r="39" spans="1:56" s="342" customFormat="1" ht="50" customHeight="1">
      <c r="A39" s="499"/>
      <c r="B39" s="1119"/>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0"/>
      <c r="Y39" s="1120"/>
      <c r="Z39" s="1120"/>
      <c r="AA39" s="1120"/>
      <c r="AB39" s="1120"/>
      <c r="AC39" s="1120"/>
      <c r="AD39" s="1120"/>
      <c r="AE39" s="1120"/>
      <c r="AF39" s="1120"/>
      <c r="AG39" s="1120"/>
      <c r="AH39" s="1120"/>
      <c r="AI39" s="1120"/>
      <c r="AJ39" s="1120"/>
      <c r="AK39" s="1120"/>
      <c r="AL39" s="1120"/>
      <c r="AM39" s="1120"/>
      <c r="AN39" s="1120"/>
      <c r="AO39" s="1120"/>
      <c r="AP39" s="1120"/>
      <c r="AQ39" s="1120"/>
      <c r="AR39" s="1120"/>
      <c r="AS39" s="1120"/>
      <c r="AT39" s="1120"/>
      <c r="AU39" s="1120"/>
      <c r="AV39" s="1120"/>
      <c r="AW39" s="1120"/>
      <c r="AX39" s="1120"/>
      <c r="AY39" s="1120"/>
      <c r="AZ39" s="1120"/>
      <c r="BA39" s="1120"/>
      <c r="BB39" s="1120"/>
      <c r="BC39" s="1121"/>
      <c r="BD39" s="197"/>
    </row>
    <row r="40" spans="1:56" s="342" customFormat="1">
      <c r="A40" s="500">
        <f>'Q&amp;A'!BP36</f>
        <v>0</v>
      </c>
      <c r="B40" s="1116" t="str">
        <f>CONCATENATE('Q&amp;A'!G35," ",'Q&amp;A'!I35)</f>
        <v>10. Does the Supplier produce products for Lear which have any safety (FMVSS) requirements?</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8"/>
      <c r="BD40" s="197"/>
    </row>
    <row r="41" spans="1:56" s="342" customFormat="1" ht="50" customHeight="1">
      <c r="A41" s="499"/>
      <c r="B41" s="1119"/>
      <c r="C41" s="1120"/>
      <c r="D41" s="1120"/>
      <c r="E41" s="1120"/>
      <c r="F41" s="1120"/>
      <c r="G41" s="1120"/>
      <c r="H41" s="1120"/>
      <c r="I41" s="1120"/>
      <c r="J41" s="1120"/>
      <c r="K41" s="1120"/>
      <c r="L41" s="1120"/>
      <c r="M41" s="1120"/>
      <c r="N41" s="1120"/>
      <c r="O41" s="1120"/>
      <c r="P41" s="1120"/>
      <c r="Q41" s="1120"/>
      <c r="R41" s="1120"/>
      <c r="S41" s="1120"/>
      <c r="T41" s="1120"/>
      <c r="U41" s="1120"/>
      <c r="V41" s="1120"/>
      <c r="W41" s="1120"/>
      <c r="X41" s="1120"/>
      <c r="Y41" s="1120"/>
      <c r="Z41" s="1120"/>
      <c r="AA41" s="1120"/>
      <c r="AB41" s="1120"/>
      <c r="AC41" s="1120"/>
      <c r="AD41" s="1120"/>
      <c r="AE41" s="1120"/>
      <c r="AF41" s="1120"/>
      <c r="AG41" s="1120"/>
      <c r="AH41" s="1120"/>
      <c r="AI41" s="1120"/>
      <c r="AJ41" s="1120"/>
      <c r="AK41" s="1120"/>
      <c r="AL41" s="1120"/>
      <c r="AM41" s="1120"/>
      <c r="AN41" s="1120"/>
      <c r="AO41" s="1120"/>
      <c r="AP41" s="1120"/>
      <c r="AQ41" s="1120"/>
      <c r="AR41" s="1120"/>
      <c r="AS41" s="1120"/>
      <c r="AT41" s="1120"/>
      <c r="AU41" s="1120"/>
      <c r="AV41" s="1120"/>
      <c r="AW41" s="1120"/>
      <c r="AX41" s="1120"/>
      <c r="AY41" s="1120"/>
      <c r="AZ41" s="1120"/>
      <c r="BA41" s="1120"/>
      <c r="BB41" s="1120"/>
      <c r="BC41" s="1121"/>
      <c r="BD41" s="197"/>
    </row>
    <row r="42" spans="1:56" s="342" customFormat="1">
      <c r="A42" s="500">
        <f>'Q&amp;A'!BP38</f>
        <v>0</v>
      </c>
      <c r="B42" s="1116" t="str">
        <f>CONCATENATE('Q&amp;A'!G37," ",'Q&amp;A'!I37)</f>
        <v>11. Does the Supplier insure wood packaging conforms to new international standards?</v>
      </c>
      <c r="C42" s="1117"/>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8"/>
      <c r="BD42" s="197"/>
    </row>
    <row r="43" spans="1:56" s="342" customFormat="1" ht="50" customHeight="1">
      <c r="A43" s="499"/>
      <c r="B43" s="1119"/>
      <c r="C43" s="1120"/>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0"/>
      <c r="AA43" s="1120"/>
      <c r="AB43" s="1120"/>
      <c r="AC43" s="1120"/>
      <c r="AD43" s="1120"/>
      <c r="AE43" s="1120"/>
      <c r="AF43" s="1120"/>
      <c r="AG43" s="1120"/>
      <c r="AH43" s="1120"/>
      <c r="AI43" s="1120"/>
      <c r="AJ43" s="1120"/>
      <c r="AK43" s="1120"/>
      <c r="AL43" s="1120"/>
      <c r="AM43" s="1120"/>
      <c r="AN43" s="1120"/>
      <c r="AO43" s="1120"/>
      <c r="AP43" s="1120"/>
      <c r="AQ43" s="1120"/>
      <c r="AR43" s="1120"/>
      <c r="AS43" s="1120"/>
      <c r="AT43" s="1120"/>
      <c r="AU43" s="1120"/>
      <c r="AV43" s="1120"/>
      <c r="AW43" s="1120"/>
      <c r="AX43" s="1120"/>
      <c r="AY43" s="1120"/>
      <c r="AZ43" s="1120"/>
      <c r="BA43" s="1120"/>
      <c r="BB43" s="1120"/>
      <c r="BC43" s="1121"/>
      <c r="BD43" s="197"/>
    </row>
    <row r="44" spans="1:56" s="342" customFormat="1" ht="24.75" customHeight="1">
      <c r="A44" s="500">
        <f>'Q&amp;A'!BP40</f>
        <v>0</v>
      </c>
      <c r="B44" s="1122" t="str">
        <f>CONCATENATE('Q&amp;A'!G39," ",'Q&amp;A'!I39)</f>
        <v>12. Does the Supplier adhere to all security procedures required by the Customs-Trade Partnership Against Terrorism (C-TPAT)?</v>
      </c>
      <c r="C44" s="1123"/>
      <c r="D44" s="1123"/>
      <c r="E44" s="1123"/>
      <c r="F44" s="1123"/>
      <c r="G44" s="1123"/>
      <c r="H44" s="1123"/>
      <c r="I44" s="1123"/>
      <c r="J44" s="1123"/>
      <c r="K44" s="1123"/>
      <c r="L44" s="1123"/>
      <c r="M44" s="1123"/>
      <c r="N44" s="1123"/>
      <c r="O44" s="1123"/>
      <c r="P44" s="1123"/>
      <c r="Q44" s="1123"/>
      <c r="R44" s="1123"/>
      <c r="S44" s="1123"/>
      <c r="T44" s="1123"/>
      <c r="U44" s="1123"/>
      <c r="V44" s="1123"/>
      <c r="W44" s="1123"/>
      <c r="X44" s="1123"/>
      <c r="Y44" s="1123"/>
      <c r="Z44" s="1123"/>
      <c r="AA44" s="1123"/>
      <c r="AB44" s="1123"/>
      <c r="AC44" s="1123"/>
      <c r="AD44" s="1123"/>
      <c r="AE44" s="1123"/>
      <c r="AF44" s="1123"/>
      <c r="AG44" s="1123"/>
      <c r="AH44" s="1123"/>
      <c r="AI44" s="1123"/>
      <c r="AJ44" s="1123"/>
      <c r="AK44" s="1123"/>
      <c r="AL44" s="1123"/>
      <c r="AM44" s="1123"/>
      <c r="AN44" s="1123"/>
      <c r="AO44" s="1123"/>
      <c r="AP44" s="1123"/>
      <c r="AQ44" s="1123"/>
      <c r="AR44" s="1123"/>
      <c r="AS44" s="1123"/>
      <c r="AT44" s="1123"/>
      <c r="AU44" s="1123"/>
      <c r="AV44" s="1123"/>
      <c r="AW44" s="1123"/>
      <c r="AX44" s="1123"/>
      <c r="AY44" s="1123"/>
      <c r="AZ44" s="1123"/>
      <c r="BA44" s="1123"/>
      <c r="BB44" s="1123"/>
      <c r="BC44" s="1124"/>
      <c r="BD44" s="197"/>
    </row>
    <row r="45" spans="1:56" s="342" customFormat="1" ht="50" customHeight="1">
      <c r="A45" s="499"/>
      <c r="B45" s="1119"/>
      <c r="C45" s="1120"/>
      <c r="D45" s="1120"/>
      <c r="E45" s="1120"/>
      <c r="F45" s="1120"/>
      <c r="G45" s="1120"/>
      <c r="H45" s="1120"/>
      <c r="I45" s="1120"/>
      <c r="J45" s="1120"/>
      <c r="K45" s="1120"/>
      <c r="L45" s="1120"/>
      <c r="M45" s="1120"/>
      <c r="N45" s="1120"/>
      <c r="O45" s="1120"/>
      <c r="P45" s="1120"/>
      <c r="Q45" s="1120"/>
      <c r="R45" s="1120"/>
      <c r="S45" s="1120"/>
      <c r="T45" s="1120"/>
      <c r="U45" s="1120"/>
      <c r="V45" s="1120"/>
      <c r="W45" s="1120"/>
      <c r="X45" s="1120"/>
      <c r="Y45" s="1120"/>
      <c r="Z45" s="1120"/>
      <c r="AA45" s="1120"/>
      <c r="AB45" s="1120"/>
      <c r="AC45" s="1120"/>
      <c r="AD45" s="1120"/>
      <c r="AE45" s="1120"/>
      <c r="AF45" s="1120"/>
      <c r="AG45" s="1120"/>
      <c r="AH45" s="1120"/>
      <c r="AI45" s="1120"/>
      <c r="AJ45" s="1120"/>
      <c r="AK45" s="1120"/>
      <c r="AL45" s="1120"/>
      <c r="AM45" s="1120"/>
      <c r="AN45" s="1120"/>
      <c r="AO45" s="1120"/>
      <c r="AP45" s="1120"/>
      <c r="AQ45" s="1120"/>
      <c r="AR45" s="1120"/>
      <c r="AS45" s="1120"/>
      <c r="AT45" s="1120"/>
      <c r="AU45" s="1120"/>
      <c r="AV45" s="1120"/>
      <c r="AW45" s="1120"/>
      <c r="AX45" s="1120"/>
      <c r="AY45" s="1120"/>
      <c r="AZ45" s="1120"/>
      <c r="BA45" s="1120"/>
      <c r="BB45" s="1120"/>
      <c r="BC45" s="1121"/>
      <c r="BD45" s="197"/>
    </row>
    <row r="46" spans="1:56" s="342" customFormat="1" ht="27" customHeight="1">
      <c r="A46" s="500">
        <f>'Q&amp;A'!BP42</f>
        <v>0</v>
      </c>
      <c r="B46" s="1122" t="str">
        <f>CONCATENATE('Q&amp;A'!G41," ",'Q&amp;A'!I41)</f>
        <v>13. Does the Supplier adhere to all security procedures required by AEO (Authorized Economic Operator)?</v>
      </c>
      <c r="C46" s="1123"/>
      <c r="D46" s="1123"/>
      <c r="E46" s="1123"/>
      <c r="F46" s="1123"/>
      <c r="G46" s="1123"/>
      <c r="H46" s="1123"/>
      <c r="I46" s="1123"/>
      <c r="J46" s="1123"/>
      <c r="K46" s="1123"/>
      <c r="L46" s="1123"/>
      <c r="M46" s="1123"/>
      <c r="N46" s="1123"/>
      <c r="O46" s="1123"/>
      <c r="P46" s="1123"/>
      <c r="Q46" s="1123"/>
      <c r="R46" s="1123"/>
      <c r="S46" s="1123"/>
      <c r="T46" s="1123"/>
      <c r="U46" s="1123"/>
      <c r="V46" s="1123"/>
      <c r="W46" s="1123"/>
      <c r="X46" s="1123"/>
      <c r="Y46" s="1123"/>
      <c r="Z46" s="1123"/>
      <c r="AA46" s="1123"/>
      <c r="AB46" s="1123"/>
      <c r="AC46" s="1123"/>
      <c r="AD46" s="1123"/>
      <c r="AE46" s="1123"/>
      <c r="AF46" s="1123"/>
      <c r="AG46" s="1123"/>
      <c r="AH46" s="1123"/>
      <c r="AI46" s="1123"/>
      <c r="AJ46" s="1123"/>
      <c r="AK46" s="1123"/>
      <c r="AL46" s="1123"/>
      <c r="AM46" s="1123"/>
      <c r="AN46" s="1123"/>
      <c r="AO46" s="1123"/>
      <c r="AP46" s="1123"/>
      <c r="AQ46" s="1123"/>
      <c r="AR46" s="1123"/>
      <c r="AS46" s="1123"/>
      <c r="AT46" s="1123"/>
      <c r="AU46" s="1123"/>
      <c r="AV46" s="1123"/>
      <c r="AW46" s="1123"/>
      <c r="AX46" s="1123"/>
      <c r="AY46" s="1123"/>
      <c r="AZ46" s="1123"/>
      <c r="BA46" s="1123"/>
      <c r="BB46" s="1123"/>
      <c r="BC46" s="1124"/>
      <c r="BD46" s="197"/>
    </row>
    <row r="47" spans="1:56" s="342" customFormat="1" ht="50" customHeight="1">
      <c r="A47" s="499"/>
      <c r="B47" s="1119"/>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c r="AG47" s="1120"/>
      <c r="AH47" s="1120"/>
      <c r="AI47" s="1120"/>
      <c r="AJ47" s="1120"/>
      <c r="AK47" s="1120"/>
      <c r="AL47" s="1120"/>
      <c r="AM47" s="1120"/>
      <c r="AN47" s="1120"/>
      <c r="AO47" s="1120"/>
      <c r="AP47" s="1120"/>
      <c r="AQ47" s="1120"/>
      <c r="AR47" s="1120"/>
      <c r="AS47" s="1120"/>
      <c r="AT47" s="1120"/>
      <c r="AU47" s="1120"/>
      <c r="AV47" s="1120"/>
      <c r="AW47" s="1120"/>
      <c r="AX47" s="1120"/>
      <c r="AY47" s="1120"/>
      <c r="AZ47" s="1120"/>
      <c r="BA47" s="1120"/>
      <c r="BB47" s="1120"/>
      <c r="BC47" s="1121"/>
      <c r="BD47" s="197"/>
    </row>
    <row r="48" spans="1:56" s="342" customFormat="1">
      <c r="A48" s="500">
        <f>'Q&amp;A'!BP44</f>
        <v>0</v>
      </c>
      <c r="B48" s="1116" t="str">
        <f>CONCATENATE('Q&amp;A'!G43," ",'Q&amp;A'!I43)</f>
        <v>14. Is the Supplier in compliance with IMDS reporting?</v>
      </c>
      <c r="C48" s="1117"/>
      <c r="D48" s="1117"/>
      <c r="E48" s="1117"/>
      <c r="F48" s="1117"/>
      <c r="G48" s="1117"/>
      <c r="H48" s="1117"/>
      <c r="I48" s="1117"/>
      <c r="J48" s="1117"/>
      <c r="K48" s="1117"/>
      <c r="L48" s="1117"/>
      <c r="M48" s="1117"/>
      <c r="N48" s="1117"/>
      <c r="O48" s="1117"/>
      <c r="P48" s="1117"/>
      <c r="Q48" s="1117"/>
      <c r="R48" s="1117"/>
      <c r="S48" s="1117"/>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8"/>
      <c r="BD48" s="197"/>
    </row>
    <row r="49" spans="1:56" s="342" customFormat="1" ht="50" customHeight="1">
      <c r="A49" s="499"/>
      <c r="B49" s="1119"/>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c r="AH49" s="1120"/>
      <c r="AI49" s="1120"/>
      <c r="AJ49" s="1120"/>
      <c r="AK49" s="1120"/>
      <c r="AL49" s="1120"/>
      <c r="AM49" s="1120"/>
      <c r="AN49" s="1120"/>
      <c r="AO49" s="1120"/>
      <c r="AP49" s="1120"/>
      <c r="AQ49" s="1120"/>
      <c r="AR49" s="1120"/>
      <c r="AS49" s="1120"/>
      <c r="AT49" s="1120"/>
      <c r="AU49" s="1120"/>
      <c r="AV49" s="1120"/>
      <c r="AW49" s="1120"/>
      <c r="AX49" s="1120"/>
      <c r="AY49" s="1120"/>
      <c r="AZ49" s="1120"/>
      <c r="BA49" s="1120"/>
      <c r="BB49" s="1120"/>
      <c r="BC49" s="1121"/>
      <c r="BD49" s="197"/>
    </row>
    <row r="50" spans="1:56" s="342" customFormat="1">
      <c r="A50" s="500">
        <f>'Q&amp;A'!BP46</f>
        <v>0</v>
      </c>
      <c r="B50" s="1116" t="str">
        <f>CONCATENATE('Q&amp;A'!G45," ",'Q&amp;A'!I45)</f>
        <v>15. Are Material Data Safety Sheets (MSDS) available?</v>
      </c>
      <c r="C50" s="1117"/>
      <c r="D50" s="1117"/>
      <c r="E50" s="1117"/>
      <c r="F50" s="1117"/>
      <c r="G50" s="1117"/>
      <c r="H50" s="1117"/>
      <c r="I50" s="1117"/>
      <c r="J50" s="1117"/>
      <c r="K50" s="1117"/>
      <c r="L50" s="1117"/>
      <c r="M50" s="1117"/>
      <c r="N50" s="1117"/>
      <c r="O50" s="1117"/>
      <c r="P50" s="1117"/>
      <c r="Q50" s="1117"/>
      <c r="R50" s="1117"/>
      <c r="S50" s="1117"/>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8"/>
      <c r="BD50" s="197"/>
    </row>
    <row r="51" spans="1:56" s="342" customFormat="1" ht="50" customHeight="1">
      <c r="A51" s="499"/>
      <c r="B51" s="1119"/>
      <c r="C51" s="1120"/>
      <c r="D51" s="1120"/>
      <c r="E51" s="112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c r="AL51" s="1120"/>
      <c r="AM51" s="1120"/>
      <c r="AN51" s="1120"/>
      <c r="AO51" s="1120"/>
      <c r="AP51" s="1120"/>
      <c r="AQ51" s="1120"/>
      <c r="AR51" s="1120"/>
      <c r="AS51" s="1120"/>
      <c r="AT51" s="1120"/>
      <c r="AU51" s="1120"/>
      <c r="AV51" s="1120"/>
      <c r="AW51" s="1120"/>
      <c r="AX51" s="1120"/>
      <c r="AY51" s="1120"/>
      <c r="AZ51" s="1120"/>
      <c r="BA51" s="1120"/>
      <c r="BB51" s="1120"/>
      <c r="BC51" s="1121"/>
      <c r="BD51" s="197"/>
    </row>
    <row r="52" spans="1:56" s="342" customFormat="1">
      <c r="A52" s="500">
        <f>'Q&amp;A'!BP48</f>
        <v>0</v>
      </c>
      <c r="B52" s="1116" t="str">
        <f>CONCATENATE('Q&amp;A'!G47," ",'Q&amp;A'!I47)</f>
        <v>16. Is the Supplier in compliance with Lear's Code of Business Conduct and Ethics?</v>
      </c>
      <c r="C52" s="1117"/>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8"/>
      <c r="BD52" s="197"/>
    </row>
    <row r="53" spans="1:56" s="342" customFormat="1" ht="50" customHeight="1">
      <c r="A53" s="499"/>
      <c r="B53" s="1119"/>
      <c r="C53" s="1120"/>
      <c r="D53" s="1120"/>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1120"/>
      <c r="AH53" s="1120"/>
      <c r="AI53" s="1120"/>
      <c r="AJ53" s="1120"/>
      <c r="AK53" s="1120"/>
      <c r="AL53" s="1120"/>
      <c r="AM53" s="1120"/>
      <c r="AN53" s="1120"/>
      <c r="AO53" s="1120"/>
      <c r="AP53" s="1120"/>
      <c r="AQ53" s="1120"/>
      <c r="AR53" s="1120"/>
      <c r="AS53" s="1120"/>
      <c r="AT53" s="1120"/>
      <c r="AU53" s="1120"/>
      <c r="AV53" s="1120"/>
      <c r="AW53" s="1120"/>
      <c r="AX53" s="1120"/>
      <c r="AY53" s="1120"/>
      <c r="AZ53" s="1120"/>
      <c r="BA53" s="1120"/>
      <c r="BB53" s="1120"/>
      <c r="BC53" s="1121"/>
      <c r="BD53" s="197"/>
    </row>
    <row r="54" spans="1:56" s="342" customFormat="1" ht="25.5" customHeight="1">
      <c r="A54" s="500">
        <f>'Q&amp;A'!BP50</f>
        <v>0</v>
      </c>
      <c r="B54" s="1122" t="str">
        <f>CONCATENATE('Q&amp;A'!G49," ",'Q&amp;A'!I49)</f>
        <v>17. Is the supplier in compliance with minerals due diligence reporting (conflict minerals and other minerals applicable requirement) defined under Lear's Responsible Materials Sourcing Policy?</v>
      </c>
      <c r="C54" s="1123"/>
      <c r="D54" s="1123"/>
      <c r="E54" s="1123"/>
      <c r="F54" s="1123"/>
      <c r="G54" s="1123"/>
      <c r="H54" s="1123"/>
      <c r="I54" s="1123"/>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23"/>
      <c r="AF54" s="1123"/>
      <c r="AG54" s="1123"/>
      <c r="AH54" s="1123"/>
      <c r="AI54" s="1123"/>
      <c r="AJ54" s="1123"/>
      <c r="AK54" s="1123"/>
      <c r="AL54" s="1123"/>
      <c r="AM54" s="1123"/>
      <c r="AN54" s="1123"/>
      <c r="AO54" s="1123"/>
      <c r="AP54" s="1123"/>
      <c r="AQ54" s="1123"/>
      <c r="AR54" s="1123"/>
      <c r="AS54" s="1123"/>
      <c r="AT54" s="1123"/>
      <c r="AU54" s="1123"/>
      <c r="AV54" s="1123"/>
      <c r="AW54" s="1123"/>
      <c r="AX54" s="1123"/>
      <c r="AY54" s="1123"/>
      <c r="AZ54" s="1123"/>
      <c r="BA54" s="1123"/>
      <c r="BB54" s="1123"/>
      <c r="BC54" s="1124"/>
      <c r="BD54" s="197"/>
    </row>
    <row r="55" spans="1:56" s="342" customFormat="1" ht="50" customHeight="1">
      <c r="A55" s="499"/>
      <c r="B55" s="1119"/>
      <c r="C55" s="1120"/>
      <c r="D55" s="1120"/>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1120"/>
      <c r="AH55" s="1120"/>
      <c r="AI55" s="1120"/>
      <c r="AJ55" s="1120"/>
      <c r="AK55" s="1120"/>
      <c r="AL55" s="1120"/>
      <c r="AM55" s="1120"/>
      <c r="AN55" s="1120"/>
      <c r="AO55" s="1120"/>
      <c r="AP55" s="1120"/>
      <c r="AQ55" s="1120"/>
      <c r="AR55" s="1120"/>
      <c r="AS55" s="1120"/>
      <c r="AT55" s="1120"/>
      <c r="AU55" s="1120"/>
      <c r="AV55" s="1120"/>
      <c r="AW55" s="1120"/>
      <c r="AX55" s="1120"/>
      <c r="AY55" s="1120"/>
      <c r="AZ55" s="1120"/>
      <c r="BA55" s="1120"/>
      <c r="BB55" s="1120"/>
      <c r="BC55" s="1121"/>
      <c r="BD55" s="197"/>
    </row>
    <row r="56" spans="1:56" s="342" customFormat="1">
      <c r="A56" s="500">
        <f>'Q&amp;A'!BP52</f>
        <v>0</v>
      </c>
      <c r="B56" s="1116" t="str">
        <f>CONCATENATE('Q&amp;A'!G51," ",'Q&amp;A'!I51)</f>
        <v>18. Has the supplier completed the MMOG self-assessment?</v>
      </c>
      <c r="C56" s="1117"/>
      <c r="D56" s="1117"/>
      <c r="E56" s="1117"/>
      <c r="F56" s="1117"/>
      <c r="G56" s="1117"/>
      <c r="H56" s="1117"/>
      <c r="I56" s="1117"/>
      <c r="J56" s="1117"/>
      <c r="K56" s="1117"/>
      <c r="L56" s="1117"/>
      <c r="M56" s="1117"/>
      <c r="N56" s="1117"/>
      <c r="O56" s="1117"/>
      <c r="P56" s="1117"/>
      <c r="Q56" s="1117"/>
      <c r="R56" s="1117"/>
      <c r="S56" s="1117"/>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8"/>
      <c r="BD56" s="197"/>
    </row>
    <row r="57" spans="1:56" s="342" customFormat="1" ht="50" customHeight="1">
      <c r="A57" s="499"/>
      <c r="B57" s="1119"/>
      <c r="C57" s="1120"/>
      <c r="D57" s="1120"/>
      <c r="E57" s="112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20"/>
      <c r="AF57" s="1120"/>
      <c r="AG57" s="1120"/>
      <c r="AH57" s="1120"/>
      <c r="AI57" s="1120"/>
      <c r="AJ57" s="1120"/>
      <c r="AK57" s="1120"/>
      <c r="AL57" s="1120"/>
      <c r="AM57" s="1120"/>
      <c r="AN57" s="1120"/>
      <c r="AO57" s="1120"/>
      <c r="AP57" s="1120"/>
      <c r="AQ57" s="1120"/>
      <c r="AR57" s="1120"/>
      <c r="AS57" s="1120"/>
      <c r="AT57" s="1120"/>
      <c r="AU57" s="1120"/>
      <c r="AV57" s="1120"/>
      <c r="AW57" s="1120"/>
      <c r="AX57" s="1120"/>
      <c r="AY57" s="1120"/>
      <c r="AZ57" s="1120"/>
      <c r="BA57" s="1120"/>
      <c r="BB57" s="1120"/>
      <c r="BC57" s="1121"/>
      <c r="BD57" s="197"/>
    </row>
    <row r="58" spans="1:56" s="342" customFormat="1">
      <c r="A58" s="500">
        <f>'Q&amp;A'!BP54</f>
        <v>0</v>
      </c>
      <c r="B58" s="1116" t="str">
        <f>CONCATENATE('Q&amp;A'!G53," ",'Q&amp;A'!I53)</f>
        <v>19. Has the supplier reviewed information at www.lear.com &gt; Supplier Information &gt; Web Guides?</v>
      </c>
      <c r="C58" s="1117"/>
      <c r="D58" s="1117"/>
      <c r="E58" s="1117"/>
      <c r="F58" s="1117"/>
      <c r="G58" s="1117"/>
      <c r="H58" s="1117"/>
      <c r="I58" s="1117"/>
      <c r="J58" s="1117"/>
      <c r="K58" s="1117"/>
      <c r="L58" s="1117"/>
      <c r="M58" s="1117"/>
      <c r="N58" s="1117"/>
      <c r="O58" s="1117"/>
      <c r="P58" s="1117"/>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7"/>
      <c r="AM58" s="1117"/>
      <c r="AN58" s="1117"/>
      <c r="AO58" s="1117"/>
      <c r="AP58" s="1117"/>
      <c r="AQ58" s="1117"/>
      <c r="AR58" s="1117"/>
      <c r="AS58" s="1117"/>
      <c r="AT58" s="1117"/>
      <c r="AU58" s="1117"/>
      <c r="AV58" s="1117"/>
      <c r="AW58" s="1117"/>
      <c r="AX58" s="1117"/>
      <c r="AY58" s="1117"/>
      <c r="AZ58" s="1117"/>
      <c r="BA58" s="1117"/>
      <c r="BB58" s="1117"/>
      <c r="BC58" s="1118"/>
      <c r="BD58" s="197"/>
    </row>
    <row r="59" spans="1:56" s="342" customFormat="1" ht="50" customHeight="1">
      <c r="A59" s="499"/>
      <c r="B59" s="1119"/>
      <c r="C59" s="1120"/>
      <c r="D59" s="1120"/>
      <c r="E59" s="112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c r="AL59" s="1120"/>
      <c r="AM59" s="1120"/>
      <c r="AN59" s="1120"/>
      <c r="AO59" s="1120"/>
      <c r="AP59" s="1120"/>
      <c r="AQ59" s="1120"/>
      <c r="AR59" s="1120"/>
      <c r="AS59" s="1120"/>
      <c r="AT59" s="1120"/>
      <c r="AU59" s="1120"/>
      <c r="AV59" s="1120"/>
      <c r="AW59" s="1120"/>
      <c r="AX59" s="1120"/>
      <c r="AY59" s="1120"/>
      <c r="AZ59" s="1120"/>
      <c r="BA59" s="1120"/>
      <c r="BB59" s="1120"/>
      <c r="BC59" s="1121"/>
      <c r="BD59" s="197"/>
    </row>
    <row r="60" spans="1:56" s="342" customFormat="1">
      <c r="A60" s="500">
        <f>'Q&amp;A'!BP56</f>
        <v>0</v>
      </c>
      <c r="B60" s="1116" t="str">
        <f>CONCATENATE('Q&amp;A'!G55," ",'Q&amp;A'!I55)</f>
        <v>20. Does the Supplier know and ensure compliance of LEAR requirements?</v>
      </c>
      <c r="C60" s="1117"/>
      <c r="D60" s="1117"/>
      <c r="E60" s="1117"/>
      <c r="F60" s="1117"/>
      <c r="G60" s="1117"/>
      <c r="H60" s="1117"/>
      <c r="I60" s="1117"/>
      <c r="J60" s="1117"/>
      <c r="K60" s="1117"/>
      <c r="L60" s="1117"/>
      <c r="M60" s="1117"/>
      <c r="N60" s="1117"/>
      <c r="O60" s="1117"/>
      <c r="P60" s="1117"/>
      <c r="Q60" s="1117"/>
      <c r="R60" s="1117"/>
      <c r="S60" s="1117"/>
      <c r="T60" s="1117"/>
      <c r="U60" s="1117"/>
      <c r="V60" s="1117"/>
      <c r="W60" s="1117"/>
      <c r="X60" s="1117"/>
      <c r="Y60" s="1117"/>
      <c r="Z60" s="1117"/>
      <c r="AA60" s="1117"/>
      <c r="AB60" s="1117"/>
      <c r="AC60" s="1117"/>
      <c r="AD60" s="1117"/>
      <c r="AE60" s="1117"/>
      <c r="AF60" s="1117"/>
      <c r="AG60" s="1117"/>
      <c r="AH60" s="1117"/>
      <c r="AI60" s="1117"/>
      <c r="AJ60" s="1117"/>
      <c r="AK60" s="1117"/>
      <c r="AL60" s="1117"/>
      <c r="AM60" s="1117"/>
      <c r="AN60" s="1117"/>
      <c r="AO60" s="1117"/>
      <c r="AP60" s="1117"/>
      <c r="AQ60" s="1117"/>
      <c r="AR60" s="1117"/>
      <c r="AS60" s="1117"/>
      <c r="AT60" s="1117"/>
      <c r="AU60" s="1117"/>
      <c r="AV60" s="1117"/>
      <c r="AW60" s="1117"/>
      <c r="AX60" s="1117"/>
      <c r="AY60" s="1117"/>
      <c r="AZ60" s="1117"/>
      <c r="BA60" s="1117"/>
      <c r="BB60" s="1117"/>
      <c r="BC60" s="1118"/>
      <c r="BD60" s="197"/>
    </row>
    <row r="61" spans="1:56" s="342" customFormat="1" ht="50" customHeight="1">
      <c r="A61" s="499"/>
      <c r="B61" s="1119"/>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c r="AG61" s="1120"/>
      <c r="AH61" s="1120"/>
      <c r="AI61" s="1120"/>
      <c r="AJ61" s="1120"/>
      <c r="AK61" s="1120"/>
      <c r="AL61" s="1120"/>
      <c r="AM61" s="1120"/>
      <c r="AN61" s="1120"/>
      <c r="AO61" s="1120"/>
      <c r="AP61" s="1120"/>
      <c r="AQ61" s="1120"/>
      <c r="AR61" s="1120"/>
      <c r="AS61" s="1120"/>
      <c r="AT61" s="1120"/>
      <c r="AU61" s="1120"/>
      <c r="AV61" s="1120"/>
      <c r="AW61" s="1120"/>
      <c r="AX61" s="1120"/>
      <c r="AY61" s="1120"/>
      <c r="AZ61" s="1120"/>
      <c r="BA61" s="1120"/>
      <c r="BB61" s="1120"/>
      <c r="BC61" s="1121"/>
      <c r="BD61" s="197"/>
    </row>
    <row r="62" spans="1:56" s="342" customFormat="1" ht="26.25" customHeight="1">
      <c r="A62" s="500">
        <f>'Q&amp;A'!BP58</f>
        <v>0</v>
      </c>
      <c r="B62" s="1122" t="str">
        <f>CONCATENATE('Q&amp;A'!G57," ",'Q&amp;A'!I57)</f>
        <v>21. Does the Supplier know and ensure compliance of Customer Specific requirements of OEM’s affected?</v>
      </c>
      <c r="C62" s="1123"/>
      <c r="D62" s="1123"/>
      <c r="E62" s="1123"/>
      <c r="F62" s="1123"/>
      <c r="G62" s="1123"/>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3"/>
      <c r="AE62" s="1123"/>
      <c r="AF62" s="1123"/>
      <c r="AG62" s="1123"/>
      <c r="AH62" s="1123"/>
      <c r="AI62" s="1123"/>
      <c r="AJ62" s="1123"/>
      <c r="AK62" s="1123"/>
      <c r="AL62" s="1123"/>
      <c r="AM62" s="1123"/>
      <c r="AN62" s="1123"/>
      <c r="AO62" s="1123"/>
      <c r="AP62" s="1123"/>
      <c r="AQ62" s="1123"/>
      <c r="AR62" s="1123"/>
      <c r="AS62" s="1123"/>
      <c r="AT62" s="1123"/>
      <c r="AU62" s="1123"/>
      <c r="AV62" s="1123"/>
      <c r="AW62" s="1123"/>
      <c r="AX62" s="1123"/>
      <c r="AY62" s="1123"/>
      <c r="AZ62" s="1123"/>
      <c r="BA62" s="1123"/>
      <c r="BB62" s="1123"/>
      <c r="BC62" s="1124"/>
      <c r="BD62" s="197"/>
    </row>
    <row r="63" spans="1:56" s="342" customFormat="1" ht="50" customHeight="1">
      <c r="A63" s="499"/>
      <c r="B63" s="1119"/>
      <c r="C63" s="1120"/>
      <c r="D63" s="1120"/>
      <c r="E63" s="112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20"/>
      <c r="AF63" s="1120"/>
      <c r="AG63" s="1120"/>
      <c r="AH63" s="1120"/>
      <c r="AI63" s="1120"/>
      <c r="AJ63" s="1120"/>
      <c r="AK63" s="1120"/>
      <c r="AL63" s="1120"/>
      <c r="AM63" s="1120"/>
      <c r="AN63" s="1120"/>
      <c r="AO63" s="1120"/>
      <c r="AP63" s="1120"/>
      <c r="AQ63" s="1120"/>
      <c r="AR63" s="1120"/>
      <c r="AS63" s="1120"/>
      <c r="AT63" s="1120"/>
      <c r="AU63" s="1120"/>
      <c r="AV63" s="1120"/>
      <c r="AW63" s="1120"/>
      <c r="AX63" s="1120"/>
      <c r="AY63" s="1120"/>
      <c r="AZ63" s="1120"/>
      <c r="BA63" s="1120"/>
      <c r="BB63" s="1120"/>
      <c r="BC63" s="1121"/>
      <c r="BD63" s="197"/>
    </row>
    <row r="64" spans="1:56" s="342" customFormat="1">
      <c r="A64" s="500">
        <f>'Q&amp;A'!BP60</f>
        <v>0</v>
      </c>
      <c r="B64" s="1116" t="str">
        <f>CONCATENATE('Q&amp;A'!G59," ",'Q&amp;A'!I59)</f>
        <v>22. Does the Supplier know and ensure compliance of Statutory and Regulatory requirements ?</v>
      </c>
      <c r="C64" s="1117"/>
      <c r="D64" s="1117"/>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8"/>
      <c r="BD64" s="197"/>
    </row>
    <row r="65" spans="1:56" s="342" customFormat="1" ht="50" customHeight="1">
      <c r="A65" s="499"/>
      <c r="B65" s="1119"/>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20"/>
      <c r="AF65" s="1120"/>
      <c r="AG65" s="1120"/>
      <c r="AH65" s="1120"/>
      <c r="AI65" s="1120"/>
      <c r="AJ65" s="1120"/>
      <c r="AK65" s="1120"/>
      <c r="AL65" s="1120"/>
      <c r="AM65" s="1120"/>
      <c r="AN65" s="1120"/>
      <c r="AO65" s="1120"/>
      <c r="AP65" s="1120"/>
      <c r="AQ65" s="1120"/>
      <c r="AR65" s="1120"/>
      <c r="AS65" s="1120"/>
      <c r="AT65" s="1120"/>
      <c r="AU65" s="1120"/>
      <c r="AV65" s="1120"/>
      <c r="AW65" s="1120"/>
      <c r="AX65" s="1120"/>
      <c r="AY65" s="1120"/>
      <c r="AZ65" s="1120"/>
      <c r="BA65" s="1120"/>
      <c r="BB65" s="1120"/>
      <c r="BC65" s="1121"/>
      <c r="BD65" s="197"/>
    </row>
    <row r="66" spans="1:56" s="342" customFormat="1">
      <c r="A66" s="500">
        <f>'Q&amp;A'!BP62</f>
        <v>0</v>
      </c>
      <c r="B66" s="1116" t="str">
        <f>CONCATENATE('Q&amp;A'!G61," ",'Q&amp;A'!I61)</f>
        <v>23. Has the Supplier identified operational and financial Risk and opportunities of the supplier chain?</v>
      </c>
      <c r="C66" s="1117"/>
      <c r="D66" s="1117"/>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8"/>
      <c r="BD66" s="197"/>
    </row>
    <row r="67" spans="1:56" s="342" customFormat="1" ht="50" customHeight="1">
      <c r="A67" s="499"/>
      <c r="B67" s="1119"/>
      <c r="C67" s="1120"/>
      <c r="D67" s="1120"/>
      <c r="E67" s="1120"/>
      <c r="F67" s="112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0"/>
      <c r="AG67" s="1120"/>
      <c r="AH67" s="1120"/>
      <c r="AI67" s="1120"/>
      <c r="AJ67" s="1120"/>
      <c r="AK67" s="1120"/>
      <c r="AL67" s="1120"/>
      <c r="AM67" s="1120"/>
      <c r="AN67" s="1120"/>
      <c r="AO67" s="1120"/>
      <c r="AP67" s="1120"/>
      <c r="AQ67" s="1120"/>
      <c r="AR67" s="1120"/>
      <c r="AS67" s="1120"/>
      <c r="AT67" s="1120"/>
      <c r="AU67" s="1120"/>
      <c r="AV67" s="1120"/>
      <c r="AW67" s="1120"/>
      <c r="AX67" s="1120"/>
      <c r="AY67" s="1120"/>
      <c r="AZ67" s="1120"/>
      <c r="BA67" s="1120"/>
      <c r="BB67" s="1120"/>
      <c r="BC67" s="1121"/>
      <c r="BD67" s="197"/>
    </row>
    <row r="68" spans="1:56" s="342" customFormat="1">
      <c r="A68" s="500">
        <f>'Q&amp;A'!BP64</f>
        <v>0</v>
      </c>
      <c r="B68" s="1116" t="str">
        <f>CONCATENATE('Q&amp;A'!G63," ",'Q&amp;A'!I63)</f>
        <v>24. If the audit is an IATF compliance audit, Has the “IATF Worksheet” filled?</v>
      </c>
      <c r="C68" s="1117"/>
      <c r="D68" s="1117"/>
      <c r="E68" s="1117"/>
      <c r="F68" s="1117"/>
      <c r="G68" s="1117"/>
      <c r="H68" s="1117"/>
      <c r="I68" s="1117"/>
      <c r="J68" s="1117"/>
      <c r="K68" s="1117"/>
      <c r="L68" s="1117"/>
      <c r="M68" s="1117"/>
      <c r="N68" s="1117"/>
      <c r="O68" s="1117"/>
      <c r="P68" s="1117"/>
      <c r="Q68" s="1117"/>
      <c r="R68" s="1117"/>
      <c r="S68" s="1117"/>
      <c r="T68" s="1117"/>
      <c r="U68" s="1117"/>
      <c r="V68" s="1117"/>
      <c r="W68" s="1117"/>
      <c r="X68" s="1117"/>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8"/>
      <c r="BD68" s="197"/>
    </row>
    <row r="69" spans="1:56" s="342" customFormat="1" ht="50" customHeight="1">
      <c r="A69" s="499"/>
      <c r="B69" s="1119"/>
      <c r="C69" s="1120"/>
      <c r="D69" s="1120"/>
      <c r="E69" s="1120"/>
      <c r="F69" s="1120"/>
      <c r="G69" s="1120"/>
      <c r="H69" s="1120"/>
      <c r="I69" s="1120"/>
      <c r="J69" s="1120"/>
      <c r="K69" s="1120"/>
      <c r="L69" s="1120"/>
      <c r="M69" s="1120"/>
      <c r="N69" s="1120"/>
      <c r="O69" s="1120"/>
      <c r="P69" s="1120"/>
      <c r="Q69" s="1120"/>
      <c r="R69" s="1120"/>
      <c r="S69" s="1120"/>
      <c r="T69" s="1120"/>
      <c r="U69" s="1120"/>
      <c r="V69" s="1120"/>
      <c r="W69" s="1120"/>
      <c r="X69" s="1120"/>
      <c r="Y69" s="1120"/>
      <c r="Z69" s="1120"/>
      <c r="AA69" s="1120"/>
      <c r="AB69" s="1120"/>
      <c r="AC69" s="1120"/>
      <c r="AD69" s="1120"/>
      <c r="AE69" s="1120"/>
      <c r="AF69" s="1120"/>
      <c r="AG69" s="1120"/>
      <c r="AH69" s="1120"/>
      <c r="AI69" s="1120"/>
      <c r="AJ69" s="1120"/>
      <c r="AK69" s="1120"/>
      <c r="AL69" s="1120"/>
      <c r="AM69" s="1120"/>
      <c r="AN69" s="1120"/>
      <c r="AO69" s="1120"/>
      <c r="AP69" s="1120"/>
      <c r="AQ69" s="1120"/>
      <c r="AR69" s="1120"/>
      <c r="AS69" s="1120"/>
      <c r="AT69" s="1120"/>
      <c r="AU69" s="1120"/>
      <c r="AV69" s="1120"/>
      <c r="AW69" s="1120"/>
      <c r="AX69" s="1120"/>
      <c r="AY69" s="1120"/>
      <c r="AZ69" s="1120"/>
      <c r="BA69" s="1120"/>
      <c r="BB69" s="1120"/>
      <c r="BC69" s="1121"/>
      <c r="BD69" s="197"/>
    </row>
    <row r="70" spans="1:56" s="342" customFormat="1">
      <c r="A70" s="500">
        <f>'Q&amp;A'!BP66</f>
        <v>0</v>
      </c>
      <c r="B70" s="1116" t="str">
        <f>CONCATENATE('Q&amp;A'!G65," ",'Q&amp;A'!I65)</f>
        <v>25. If supplier has Special processes (CQI, …), Are evidences of supplier audits attached?</v>
      </c>
      <c r="C70" s="1117"/>
      <c r="D70" s="1117"/>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c r="BB70" s="1117"/>
      <c r="BC70" s="1118"/>
      <c r="BD70" s="197"/>
    </row>
    <row r="71" spans="1:56" s="342" customFormat="1" ht="50" customHeight="1">
      <c r="A71" s="499"/>
      <c r="B71" s="1119"/>
      <c r="C71" s="1120"/>
      <c r="D71" s="1120"/>
      <c r="E71" s="1120"/>
      <c r="F71" s="1120"/>
      <c r="G71" s="1120"/>
      <c r="H71" s="1120"/>
      <c r="I71" s="1120"/>
      <c r="J71" s="1120"/>
      <c r="K71" s="1120"/>
      <c r="L71" s="1120"/>
      <c r="M71" s="1120"/>
      <c r="N71" s="1120"/>
      <c r="O71" s="1120"/>
      <c r="P71" s="1120"/>
      <c r="Q71" s="1120"/>
      <c r="R71" s="1120"/>
      <c r="S71" s="1120"/>
      <c r="T71" s="1120"/>
      <c r="U71" s="1120"/>
      <c r="V71" s="1120"/>
      <c r="W71" s="1120"/>
      <c r="X71" s="1120"/>
      <c r="Y71" s="1120"/>
      <c r="Z71" s="1120"/>
      <c r="AA71" s="1120"/>
      <c r="AB71" s="1120"/>
      <c r="AC71" s="1120"/>
      <c r="AD71" s="1120"/>
      <c r="AE71" s="1120"/>
      <c r="AF71" s="1120"/>
      <c r="AG71" s="1120"/>
      <c r="AH71" s="1120"/>
      <c r="AI71" s="1120"/>
      <c r="AJ71" s="1120"/>
      <c r="AK71" s="1120"/>
      <c r="AL71" s="1120"/>
      <c r="AM71" s="1120"/>
      <c r="AN71" s="1120"/>
      <c r="AO71" s="1120"/>
      <c r="AP71" s="1120"/>
      <c r="AQ71" s="1120"/>
      <c r="AR71" s="1120"/>
      <c r="AS71" s="1120"/>
      <c r="AT71" s="1120"/>
      <c r="AU71" s="1120"/>
      <c r="AV71" s="1120"/>
      <c r="AW71" s="1120"/>
      <c r="AX71" s="1120"/>
      <c r="AY71" s="1120"/>
      <c r="AZ71" s="1120"/>
      <c r="BA71" s="1120"/>
      <c r="BB71" s="1120"/>
      <c r="BC71" s="1121"/>
      <c r="BD71" s="197"/>
    </row>
    <row r="72" spans="1:56" s="342" customFormat="1" ht="24.75" customHeight="1">
      <c r="A72" s="500">
        <f>'Q&amp;A'!BP68</f>
        <v>0</v>
      </c>
      <c r="B72" s="1122" t="str">
        <f>CONCATENATE('Q&amp;A'!G67," ",'Q&amp;A'!I67)</f>
        <v>26. If supplier’s product has Software embedded, Are evidences of market standard compliance ( SPICE, CMII. ) attached?</v>
      </c>
      <c r="C72" s="1123"/>
      <c r="D72" s="1123"/>
      <c r="E72" s="1123"/>
      <c r="F72" s="1123"/>
      <c r="G72" s="1123"/>
      <c r="H72" s="1123"/>
      <c r="I72" s="1123"/>
      <c r="J72" s="1123"/>
      <c r="K72" s="1123"/>
      <c r="L72" s="1123"/>
      <c r="M72" s="1123"/>
      <c r="N72" s="1123"/>
      <c r="O72" s="1123"/>
      <c r="P72" s="1123"/>
      <c r="Q72" s="1123"/>
      <c r="R72" s="1123"/>
      <c r="S72" s="1123"/>
      <c r="T72" s="1123"/>
      <c r="U72" s="1123"/>
      <c r="V72" s="1123"/>
      <c r="W72" s="1123"/>
      <c r="X72" s="1123"/>
      <c r="Y72" s="1123"/>
      <c r="Z72" s="1123"/>
      <c r="AA72" s="1123"/>
      <c r="AB72" s="1123"/>
      <c r="AC72" s="1123"/>
      <c r="AD72" s="1123"/>
      <c r="AE72" s="1123"/>
      <c r="AF72" s="1123"/>
      <c r="AG72" s="1123"/>
      <c r="AH72" s="1123"/>
      <c r="AI72" s="1123"/>
      <c r="AJ72" s="1123"/>
      <c r="AK72" s="1123"/>
      <c r="AL72" s="1123"/>
      <c r="AM72" s="1123"/>
      <c r="AN72" s="1123"/>
      <c r="AO72" s="1123"/>
      <c r="AP72" s="1123"/>
      <c r="AQ72" s="1123"/>
      <c r="AR72" s="1123"/>
      <c r="AS72" s="1123"/>
      <c r="AT72" s="1123"/>
      <c r="AU72" s="1123"/>
      <c r="AV72" s="1123"/>
      <c r="AW72" s="1123"/>
      <c r="AX72" s="1123"/>
      <c r="AY72" s="1123"/>
      <c r="AZ72" s="1123"/>
      <c r="BA72" s="1123"/>
      <c r="BB72" s="1123"/>
      <c r="BC72" s="1124"/>
      <c r="BD72" s="197"/>
    </row>
    <row r="73" spans="1:56" s="342" customFormat="1" ht="50" customHeight="1">
      <c r="A73" s="499"/>
      <c r="B73" s="1119"/>
      <c r="C73" s="1120"/>
      <c r="D73" s="1120"/>
      <c r="E73" s="1120"/>
      <c r="F73" s="1120"/>
      <c r="G73" s="1120"/>
      <c r="H73" s="1120"/>
      <c r="I73" s="1120"/>
      <c r="J73" s="1120"/>
      <c r="K73" s="1120"/>
      <c r="L73" s="1120"/>
      <c r="M73" s="1120"/>
      <c r="N73" s="1120"/>
      <c r="O73" s="1120"/>
      <c r="P73" s="1120"/>
      <c r="Q73" s="1120"/>
      <c r="R73" s="1120"/>
      <c r="S73" s="1120"/>
      <c r="T73" s="1120"/>
      <c r="U73" s="1120"/>
      <c r="V73" s="1120"/>
      <c r="W73" s="1120"/>
      <c r="X73" s="1120"/>
      <c r="Y73" s="1120"/>
      <c r="Z73" s="1120"/>
      <c r="AA73" s="1120"/>
      <c r="AB73" s="1120"/>
      <c r="AC73" s="1120"/>
      <c r="AD73" s="1120"/>
      <c r="AE73" s="1120"/>
      <c r="AF73" s="1120"/>
      <c r="AG73" s="1120"/>
      <c r="AH73" s="1120"/>
      <c r="AI73" s="1120"/>
      <c r="AJ73" s="1120"/>
      <c r="AK73" s="1120"/>
      <c r="AL73" s="1120"/>
      <c r="AM73" s="1120"/>
      <c r="AN73" s="1120"/>
      <c r="AO73" s="1120"/>
      <c r="AP73" s="1120"/>
      <c r="AQ73" s="1120"/>
      <c r="AR73" s="1120"/>
      <c r="AS73" s="1120"/>
      <c r="AT73" s="1120"/>
      <c r="AU73" s="1120"/>
      <c r="AV73" s="1120"/>
      <c r="AW73" s="1120"/>
      <c r="AX73" s="1120"/>
      <c r="AY73" s="1120"/>
      <c r="AZ73" s="1120"/>
      <c r="BA73" s="1120"/>
      <c r="BB73" s="1120"/>
      <c r="BC73" s="1121"/>
      <c r="BD73" s="197"/>
    </row>
    <row r="74" spans="1:56" s="342" customFormat="1" ht="25.5" customHeight="1">
      <c r="A74" s="499"/>
      <c r="B74" s="1122" t="str">
        <f>CONCATENATE('Q&amp;A'!G69," ",'Q&amp;A'!I69)</f>
        <v>27. Is the supplier aware of Lear's Supplier Sustainability Policy and in compliance with the Minimum Sustainability Requirements?</v>
      </c>
      <c r="C74" s="1123"/>
      <c r="D74" s="1123"/>
      <c r="E74" s="1123"/>
      <c r="F74" s="1123"/>
      <c r="G74" s="1123"/>
      <c r="H74" s="1123"/>
      <c r="I74" s="1123"/>
      <c r="J74" s="1123"/>
      <c r="K74" s="1123"/>
      <c r="L74" s="1123"/>
      <c r="M74" s="1123"/>
      <c r="N74" s="1123"/>
      <c r="O74" s="1123"/>
      <c r="P74" s="1123"/>
      <c r="Q74" s="1123"/>
      <c r="R74" s="1123"/>
      <c r="S74" s="1123"/>
      <c r="T74" s="1123"/>
      <c r="U74" s="1123"/>
      <c r="V74" s="1123"/>
      <c r="W74" s="1123"/>
      <c r="X74" s="1123"/>
      <c r="Y74" s="1123"/>
      <c r="Z74" s="1123"/>
      <c r="AA74" s="1123"/>
      <c r="AB74" s="1123"/>
      <c r="AC74" s="1123"/>
      <c r="AD74" s="1123"/>
      <c r="AE74" s="1123"/>
      <c r="AF74" s="1123"/>
      <c r="AG74" s="1123"/>
      <c r="AH74" s="1123"/>
      <c r="AI74" s="1123"/>
      <c r="AJ74" s="1123"/>
      <c r="AK74" s="1123"/>
      <c r="AL74" s="1123"/>
      <c r="AM74" s="1123"/>
      <c r="AN74" s="1123"/>
      <c r="AO74" s="1123"/>
      <c r="AP74" s="1123"/>
      <c r="AQ74" s="1123"/>
      <c r="AR74" s="1123"/>
      <c r="AS74" s="1123"/>
      <c r="AT74" s="1123"/>
      <c r="AU74" s="1123"/>
      <c r="AV74" s="1123"/>
      <c r="AW74" s="1123"/>
      <c r="AX74" s="1123"/>
      <c r="AY74" s="1123"/>
      <c r="AZ74" s="1123"/>
      <c r="BA74" s="1123"/>
      <c r="BB74" s="1123"/>
      <c r="BC74" s="1124"/>
      <c r="BD74" s="197"/>
    </row>
    <row r="75" spans="1:56" s="342" customFormat="1" ht="50" customHeight="1">
      <c r="A75" s="499"/>
      <c r="B75" s="1119"/>
      <c r="C75" s="1120"/>
      <c r="D75" s="1120"/>
      <c r="E75" s="1120"/>
      <c r="F75" s="1120"/>
      <c r="G75" s="1120"/>
      <c r="H75" s="1120"/>
      <c r="I75" s="1120"/>
      <c r="J75" s="1120"/>
      <c r="K75" s="1120"/>
      <c r="L75" s="1120"/>
      <c r="M75" s="1120"/>
      <c r="N75" s="1120"/>
      <c r="O75" s="1120"/>
      <c r="P75" s="1120"/>
      <c r="Q75" s="1120"/>
      <c r="R75" s="1120"/>
      <c r="S75" s="1120"/>
      <c r="T75" s="1120"/>
      <c r="U75" s="1120"/>
      <c r="V75" s="1120"/>
      <c r="W75" s="1120"/>
      <c r="X75" s="1120"/>
      <c r="Y75" s="1120"/>
      <c r="Z75" s="1120"/>
      <c r="AA75" s="1120"/>
      <c r="AB75" s="1120"/>
      <c r="AC75" s="1120"/>
      <c r="AD75" s="1120"/>
      <c r="AE75" s="1120"/>
      <c r="AF75" s="1120"/>
      <c r="AG75" s="1120"/>
      <c r="AH75" s="1120"/>
      <c r="AI75" s="1120"/>
      <c r="AJ75" s="1120"/>
      <c r="AK75" s="1120"/>
      <c r="AL75" s="1120"/>
      <c r="AM75" s="1120"/>
      <c r="AN75" s="1120"/>
      <c r="AO75" s="1120"/>
      <c r="AP75" s="1120"/>
      <c r="AQ75" s="1120"/>
      <c r="AR75" s="1120"/>
      <c r="AS75" s="1120"/>
      <c r="AT75" s="1120"/>
      <c r="AU75" s="1120"/>
      <c r="AV75" s="1120"/>
      <c r="AW75" s="1120"/>
      <c r="AX75" s="1120"/>
      <c r="AY75" s="1120"/>
      <c r="AZ75" s="1120"/>
      <c r="BA75" s="1120"/>
      <c r="BB75" s="1120"/>
      <c r="BC75" s="1121"/>
      <c r="BD75" s="197"/>
    </row>
    <row r="76" spans="1:56" s="342" customFormat="1" ht="13.25" customHeight="1">
      <c r="A76" s="499"/>
      <c r="B76" s="484"/>
      <c r="C76" s="485"/>
      <c r="D76" s="485"/>
      <c r="E76" s="485"/>
      <c r="F76" s="485"/>
      <c r="G76" s="485"/>
      <c r="H76" s="485"/>
      <c r="I76" s="485"/>
      <c r="J76" s="485"/>
      <c r="K76" s="485"/>
      <c r="L76" s="485"/>
      <c r="M76" s="485"/>
      <c r="N76" s="485"/>
      <c r="O76" s="485"/>
      <c r="P76" s="485"/>
      <c r="Q76" s="485"/>
      <c r="R76" s="485"/>
      <c r="S76" s="485"/>
      <c r="T76" s="485"/>
      <c r="U76" s="485"/>
      <c r="V76" s="485"/>
      <c r="W76" s="485"/>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85"/>
      <c r="BC76" s="485"/>
      <c r="BD76" s="197"/>
    </row>
    <row r="77" spans="1:56" s="342" customFormat="1" ht="12.75" customHeight="1">
      <c r="A77" s="499"/>
      <c r="B77" s="1128" t="s">
        <v>101</v>
      </c>
      <c r="C77" s="1129"/>
      <c r="D77" s="1129"/>
      <c r="E77" s="1129"/>
      <c r="F77" s="1129"/>
      <c r="G77" s="1129"/>
      <c r="H77" s="1129"/>
      <c r="I77" s="1129"/>
      <c r="J77" s="1129"/>
      <c r="K77" s="1129"/>
      <c r="L77" s="1129"/>
      <c r="M77" s="1129"/>
      <c r="N77" s="1129"/>
      <c r="O77" s="1129"/>
      <c r="P77" s="1129"/>
      <c r="Q77" s="1129"/>
      <c r="R77" s="1129"/>
      <c r="S77" s="1129"/>
      <c r="T77" s="1129"/>
      <c r="U77" s="1129"/>
      <c r="V77" s="1129"/>
      <c r="W77" s="1129"/>
      <c r="X77" s="1129"/>
      <c r="Y77" s="1129"/>
      <c r="Z77" s="1129"/>
      <c r="AA77" s="1129"/>
      <c r="AB77" s="1129"/>
      <c r="AC77" s="1129"/>
      <c r="AD77" s="1129"/>
      <c r="AE77" s="1129"/>
      <c r="AF77" s="1129"/>
      <c r="AG77" s="1129"/>
      <c r="AH77" s="1129"/>
      <c r="AI77" s="1129"/>
      <c r="AJ77" s="1129"/>
      <c r="AK77" s="1129"/>
      <c r="AL77" s="1129"/>
      <c r="AM77" s="1129"/>
      <c r="AN77" s="1129"/>
      <c r="AO77" s="1129"/>
      <c r="AP77" s="1129"/>
      <c r="AQ77" s="1129"/>
      <c r="AR77" s="1129"/>
      <c r="AS77" s="1129"/>
      <c r="AT77" s="1129"/>
      <c r="AU77" s="1129"/>
      <c r="AV77" s="1129"/>
      <c r="AW77" s="1129"/>
      <c r="AX77" s="1129"/>
      <c r="AY77" s="1129"/>
      <c r="AZ77" s="1129"/>
      <c r="BA77" s="1129"/>
      <c r="BB77" s="1129"/>
      <c r="BC77" s="1130"/>
      <c r="BD77" s="197"/>
    </row>
    <row r="78" spans="1:56" ht="6" customHeight="1">
      <c r="A78" s="501"/>
      <c r="B78" s="39"/>
      <c r="C78" s="40"/>
      <c r="D78" s="39"/>
      <c r="E78" s="40"/>
      <c r="F78" s="39"/>
      <c r="G78" s="196"/>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289"/>
    </row>
    <row r="79" spans="1:56">
      <c r="A79" s="502" t="str">
        <f>'1. Management'!AZ32</f>
        <v/>
      </c>
      <c r="B79" s="1116" t="str">
        <f>CONCATENATE('1. Management'!E32," ",'1. Management'!G32)</f>
        <v>1.1 Metric System</v>
      </c>
      <c r="C79" s="1117"/>
      <c r="D79" s="1117"/>
      <c r="E79" s="1117"/>
      <c r="F79" s="1117"/>
      <c r="G79" s="1117"/>
      <c r="H79" s="1117"/>
      <c r="I79" s="1117"/>
      <c r="J79" s="1117"/>
      <c r="K79" s="1117"/>
      <c r="L79" s="1117"/>
      <c r="M79" s="1117"/>
      <c r="N79" s="1117"/>
      <c r="O79" s="1117"/>
      <c r="P79" s="1117"/>
      <c r="Q79" s="1117"/>
      <c r="R79" s="1117"/>
      <c r="S79" s="1117"/>
      <c r="T79" s="1117"/>
      <c r="U79" s="1117"/>
      <c r="V79" s="1117"/>
      <c r="W79" s="1117"/>
      <c r="X79" s="1117"/>
      <c r="Y79" s="1117"/>
      <c r="Z79" s="1117"/>
      <c r="AA79" s="1117"/>
      <c r="AB79" s="1117"/>
      <c r="AC79" s="1117"/>
      <c r="AD79" s="1117"/>
      <c r="AE79" s="1117"/>
      <c r="AF79" s="1117"/>
      <c r="AG79" s="1117"/>
      <c r="AH79" s="1117"/>
      <c r="AI79" s="1117"/>
      <c r="AJ79" s="1117"/>
      <c r="AK79" s="1117"/>
      <c r="AL79" s="1117"/>
      <c r="AM79" s="1117"/>
      <c r="AN79" s="1117"/>
      <c r="AO79" s="1117"/>
      <c r="AP79" s="1117"/>
      <c r="AQ79" s="1117"/>
      <c r="AR79" s="1117"/>
      <c r="AS79" s="1117"/>
      <c r="AT79" s="1117"/>
      <c r="AU79" s="1117"/>
      <c r="AV79" s="1117"/>
      <c r="AW79" s="1117"/>
      <c r="AX79" s="1117"/>
      <c r="AY79" s="1117"/>
      <c r="AZ79" s="1117"/>
      <c r="BA79" s="1117"/>
      <c r="BB79" s="1117"/>
      <c r="BC79" s="1118"/>
      <c r="BD79" s="289"/>
    </row>
    <row r="80" spans="1:56" s="342" customFormat="1" ht="75" customHeight="1">
      <c r="A80" s="499"/>
      <c r="B80" s="1125"/>
      <c r="C80" s="1126"/>
      <c r="D80" s="1126"/>
      <c r="E80" s="1126"/>
      <c r="F80" s="1126"/>
      <c r="G80" s="1126"/>
      <c r="H80" s="1126"/>
      <c r="I80" s="1126"/>
      <c r="J80" s="1126"/>
      <c r="K80" s="1126"/>
      <c r="L80" s="1126"/>
      <c r="M80" s="1126"/>
      <c r="N80" s="1126"/>
      <c r="O80" s="1126"/>
      <c r="P80" s="1126"/>
      <c r="Q80" s="1126"/>
      <c r="R80" s="1126"/>
      <c r="S80" s="1126"/>
      <c r="T80" s="1126"/>
      <c r="U80" s="1126"/>
      <c r="V80" s="1126"/>
      <c r="W80" s="1126"/>
      <c r="X80" s="1126"/>
      <c r="Y80" s="1126"/>
      <c r="Z80" s="1126"/>
      <c r="AA80" s="1126"/>
      <c r="AB80" s="1126"/>
      <c r="AC80" s="1126"/>
      <c r="AD80" s="1126"/>
      <c r="AE80" s="1126"/>
      <c r="AF80" s="1126"/>
      <c r="AG80" s="1126"/>
      <c r="AH80" s="1126"/>
      <c r="AI80" s="1126"/>
      <c r="AJ80" s="1126"/>
      <c r="AK80" s="1126"/>
      <c r="AL80" s="1126"/>
      <c r="AM80" s="1126"/>
      <c r="AN80" s="1126"/>
      <c r="AO80" s="1126"/>
      <c r="AP80" s="1126"/>
      <c r="AQ80" s="1126"/>
      <c r="AR80" s="1126"/>
      <c r="AS80" s="1126"/>
      <c r="AT80" s="1126"/>
      <c r="AU80" s="1126"/>
      <c r="AV80" s="1126"/>
      <c r="AW80" s="1126"/>
      <c r="AX80" s="1126"/>
      <c r="AY80" s="1126"/>
      <c r="AZ80" s="1126"/>
      <c r="BA80" s="1126"/>
      <c r="BB80" s="1126"/>
      <c r="BC80" s="1127"/>
      <c r="BD80" s="197"/>
    </row>
    <row r="81" spans="1:56" ht="6" customHeight="1">
      <c r="A81" s="501"/>
      <c r="B81" s="39"/>
      <c r="C81" s="40"/>
      <c r="D81" s="39"/>
      <c r="E81" s="40"/>
      <c r="F81" s="39"/>
      <c r="G81" s="196"/>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289"/>
    </row>
    <row r="82" spans="1:56">
      <c r="A82" s="502" t="str">
        <f>'1. Management'!AZ48</f>
        <v/>
      </c>
      <c r="B82" s="1116" t="str">
        <f>CONCATENATE('1. Management'!E48," ",'1. Management'!G48)</f>
        <v>1.2 Key Metric Communication</v>
      </c>
      <c r="C82" s="1117"/>
      <c r="D82" s="1117"/>
      <c r="E82" s="1117"/>
      <c r="F82" s="1117"/>
      <c r="G82" s="1117"/>
      <c r="H82" s="1117"/>
      <c r="I82" s="1117"/>
      <c r="J82" s="1117"/>
      <c r="K82" s="1117"/>
      <c r="L82" s="1117"/>
      <c r="M82" s="1117"/>
      <c r="N82" s="1117"/>
      <c r="O82" s="1117"/>
      <c r="P82" s="1117"/>
      <c r="Q82" s="1117"/>
      <c r="R82" s="1117"/>
      <c r="S82" s="1117"/>
      <c r="T82" s="1117"/>
      <c r="U82" s="1117"/>
      <c r="V82" s="1117"/>
      <c r="W82" s="1117"/>
      <c r="X82" s="1117"/>
      <c r="Y82" s="1117"/>
      <c r="Z82" s="1117"/>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8"/>
      <c r="BD82" s="289"/>
    </row>
    <row r="83" spans="1:56" s="342" customFormat="1" ht="63.75" customHeight="1">
      <c r="A83" s="499"/>
      <c r="B83" s="1125"/>
      <c r="C83" s="1126"/>
      <c r="D83" s="1126"/>
      <c r="E83" s="1126"/>
      <c r="F83" s="1126"/>
      <c r="G83" s="1126"/>
      <c r="H83" s="1126"/>
      <c r="I83" s="1126"/>
      <c r="J83" s="1126"/>
      <c r="K83" s="1126"/>
      <c r="L83" s="1126"/>
      <c r="M83" s="1126"/>
      <c r="N83" s="1126"/>
      <c r="O83" s="1126"/>
      <c r="P83" s="1126"/>
      <c r="Q83" s="1126"/>
      <c r="R83" s="1126"/>
      <c r="S83" s="1126"/>
      <c r="T83" s="1126"/>
      <c r="U83" s="1126"/>
      <c r="V83" s="1126"/>
      <c r="W83" s="1126"/>
      <c r="X83" s="1126"/>
      <c r="Y83" s="1126"/>
      <c r="Z83" s="1126"/>
      <c r="AA83" s="1126"/>
      <c r="AB83" s="1126"/>
      <c r="AC83" s="1126"/>
      <c r="AD83" s="1126"/>
      <c r="AE83" s="1126"/>
      <c r="AF83" s="1126"/>
      <c r="AG83" s="1126"/>
      <c r="AH83" s="1126"/>
      <c r="AI83" s="1126"/>
      <c r="AJ83" s="1126"/>
      <c r="AK83" s="1126"/>
      <c r="AL83" s="1126"/>
      <c r="AM83" s="1126"/>
      <c r="AN83" s="1126"/>
      <c r="AO83" s="1126"/>
      <c r="AP83" s="1126"/>
      <c r="AQ83" s="1126"/>
      <c r="AR83" s="1126"/>
      <c r="AS83" s="1126"/>
      <c r="AT83" s="1126"/>
      <c r="AU83" s="1126"/>
      <c r="AV83" s="1126"/>
      <c r="AW83" s="1126"/>
      <c r="AX83" s="1126"/>
      <c r="AY83" s="1126"/>
      <c r="AZ83" s="1126"/>
      <c r="BA83" s="1126"/>
      <c r="BB83" s="1126"/>
      <c r="BC83" s="1127"/>
      <c r="BD83" s="197"/>
    </row>
    <row r="84" spans="1:56" ht="6" customHeight="1">
      <c r="A84" s="501"/>
      <c r="B84" s="39"/>
      <c r="C84" s="40"/>
      <c r="D84" s="39"/>
      <c r="E84" s="40"/>
      <c r="F84" s="39"/>
      <c r="G84" s="196"/>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289"/>
    </row>
    <row r="85" spans="1:56">
      <c r="A85" s="502" t="str">
        <f>'1. Management'!AZ64</f>
        <v/>
      </c>
      <c r="B85" s="1116" t="str">
        <f>CONCATENATE('1. Management'!E64," ",'1. Management'!G64)</f>
        <v>1.3 Organization Structure</v>
      </c>
      <c r="C85" s="1117"/>
      <c r="D85" s="1117"/>
      <c r="E85" s="1117"/>
      <c r="F85" s="1117"/>
      <c r="G85" s="1117"/>
      <c r="H85" s="1117"/>
      <c r="I85" s="1117"/>
      <c r="J85" s="1117"/>
      <c r="K85" s="1117"/>
      <c r="L85" s="1117"/>
      <c r="M85" s="1117"/>
      <c r="N85" s="1117"/>
      <c r="O85" s="1117"/>
      <c r="P85" s="1117"/>
      <c r="Q85" s="1117"/>
      <c r="R85" s="1117"/>
      <c r="S85" s="1117"/>
      <c r="T85" s="1117"/>
      <c r="U85" s="1117"/>
      <c r="V85" s="1117"/>
      <c r="W85" s="1117"/>
      <c r="X85" s="1117"/>
      <c r="Y85" s="1117"/>
      <c r="Z85" s="1117"/>
      <c r="AA85" s="1117"/>
      <c r="AB85" s="1117"/>
      <c r="AC85" s="1117"/>
      <c r="AD85" s="1117"/>
      <c r="AE85" s="1117"/>
      <c r="AF85" s="1117"/>
      <c r="AG85" s="1117"/>
      <c r="AH85" s="1117"/>
      <c r="AI85" s="1117"/>
      <c r="AJ85" s="1117"/>
      <c r="AK85" s="1117"/>
      <c r="AL85" s="1117"/>
      <c r="AM85" s="1117"/>
      <c r="AN85" s="1117"/>
      <c r="AO85" s="1117"/>
      <c r="AP85" s="1117"/>
      <c r="AQ85" s="1117"/>
      <c r="AR85" s="1117"/>
      <c r="AS85" s="1117"/>
      <c r="AT85" s="1117"/>
      <c r="AU85" s="1117"/>
      <c r="AV85" s="1117"/>
      <c r="AW85" s="1117"/>
      <c r="AX85" s="1117"/>
      <c r="AY85" s="1117"/>
      <c r="AZ85" s="1117"/>
      <c r="BA85" s="1117"/>
      <c r="BB85" s="1117"/>
      <c r="BC85" s="1118"/>
      <c r="BD85" s="289"/>
    </row>
    <row r="86" spans="1:56" s="342" customFormat="1" ht="75" customHeight="1">
      <c r="A86" s="499"/>
      <c r="B86" s="1125"/>
      <c r="C86" s="1126"/>
      <c r="D86" s="1126"/>
      <c r="E86" s="1126"/>
      <c r="F86" s="1126"/>
      <c r="G86" s="1126"/>
      <c r="H86" s="1126"/>
      <c r="I86" s="1126"/>
      <c r="J86" s="1126"/>
      <c r="K86" s="1126"/>
      <c r="L86" s="1126"/>
      <c r="M86" s="1126"/>
      <c r="N86" s="1126"/>
      <c r="O86" s="1126"/>
      <c r="P86" s="1126"/>
      <c r="Q86" s="1126"/>
      <c r="R86" s="1126"/>
      <c r="S86" s="1126"/>
      <c r="T86" s="1126"/>
      <c r="U86" s="1126"/>
      <c r="V86" s="1126"/>
      <c r="W86" s="1126"/>
      <c r="X86" s="1126"/>
      <c r="Y86" s="1126"/>
      <c r="Z86" s="1126"/>
      <c r="AA86" s="1126"/>
      <c r="AB86" s="1126"/>
      <c r="AC86" s="1126"/>
      <c r="AD86" s="1126"/>
      <c r="AE86" s="1126"/>
      <c r="AF86" s="1126"/>
      <c r="AG86" s="1126"/>
      <c r="AH86" s="1126"/>
      <c r="AI86" s="1126"/>
      <c r="AJ86" s="1126"/>
      <c r="AK86" s="1126"/>
      <c r="AL86" s="1126"/>
      <c r="AM86" s="1126"/>
      <c r="AN86" s="1126"/>
      <c r="AO86" s="1126"/>
      <c r="AP86" s="1126"/>
      <c r="AQ86" s="1126"/>
      <c r="AR86" s="1126"/>
      <c r="AS86" s="1126"/>
      <c r="AT86" s="1126"/>
      <c r="AU86" s="1126"/>
      <c r="AV86" s="1126"/>
      <c r="AW86" s="1126"/>
      <c r="AX86" s="1126"/>
      <c r="AY86" s="1126"/>
      <c r="AZ86" s="1126"/>
      <c r="BA86" s="1126"/>
      <c r="BB86" s="1126"/>
      <c r="BC86" s="1127"/>
      <c r="BD86" s="197"/>
    </row>
    <row r="87" spans="1:56" ht="6" customHeight="1">
      <c r="A87" s="501"/>
      <c r="B87" s="39"/>
      <c r="C87" s="40"/>
      <c r="D87" s="39"/>
      <c r="E87" s="40"/>
      <c r="F87" s="39"/>
      <c r="G87" s="196"/>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289"/>
    </row>
    <row r="88" spans="1:56">
      <c r="A88" s="502" t="str">
        <f>'1. Management'!AZ80</f>
        <v/>
      </c>
      <c r="B88" s="1116" t="str">
        <f>CONCATENATE('1. Management'!E80," ",'1. Management'!G80)</f>
        <v>1.4 Business Code of Conduct and Supplier Policy</v>
      </c>
      <c r="C88" s="1117"/>
      <c r="D88" s="1117"/>
      <c r="E88" s="1117"/>
      <c r="F88" s="1117"/>
      <c r="G88" s="1117"/>
      <c r="H88" s="1117"/>
      <c r="I88" s="1117"/>
      <c r="J88" s="1117"/>
      <c r="K88" s="1117"/>
      <c r="L88" s="1117"/>
      <c r="M88" s="1117"/>
      <c r="N88" s="1117"/>
      <c r="O88" s="1117"/>
      <c r="P88" s="1117"/>
      <c r="Q88" s="1117"/>
      <c r="R88" s="1117"/>
      <c r="S88" s="1117"/>
      <c r="T88" s="1117"/>
      <c r="U88" s="1117"/>
      <c r="V88" s="1117"/>
      <c r="W88" s="1117"/>
      <c r="X88" s="1117"/>
      <c r="Y88" s="1117"/>
      <c r="Z88" s="1117"/>
      <c r="AA88" s="1117"/>
      <c r="AB88" s="1117"/>
      <c r="AC88" s="1117"/>
      <c r="AD88" s="1117"/>
      <c r="AE88" s="1117"/>
      <c r="AF88" s="1117"/>
      <c r="AG88" s="1117"/>
      <c r="AH88" s="1117"/>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8"/>
      <c r="BD88" s="289"/>
    </row>
    <row r="89" spans="1:56" s="342" customFormat="1" ht="75" customHeight="1">
      <c r="A89" s="499"/>
      <c r="B89" s="1125"/>
      <c r="C89" s="1126"/>
      <c r="D89" s="1126"/>
      <c r="E89" s="1126"/>
      <c r="F89" s="1126"/>
      <c r="G89" s="1126"/>
      <c r="H89" s="1126"/>
      <c r="I89" s="1126"/>
      <c r="J89" s="1126"/>
      <c r="K89" s="1126"/>
      <c r="L89" s="1126"/>
      <c r="M89" s="1126"/>
      <c r="N89" s="1126"/>
      <c r="O89" s="1126"/>
      <c r="P89" s="1126"/>
      <c r="Q89" s="1126"/>
      <c r="R89" s="1126"/>
      <c r="S89" s="1126"/>
      <c r="T89" s="1126"/>
      <c r="U89" s="1126"/>
      <c r="V89" s="1126"/>
      <c r="W89" s="1126"/>
      <c r="X89" s="1126"/>
      <c r="Y89" s="1126"/>
      <c r="Z89" s="1126"/>
      <c r="AA89" s="1126"/>
      <c r="AB89" s="1126"/>
      <c r="AC89" s="1126"/>
      <c r="AD89" s="1126"/>
      <c r="AE89" s="1126"/>
      <c r="AF89" s="1126"/>
      <c r="AG89" s="1126"/>
      <c r="AH89" s="1126"/>
      <c r="AI89" s="1126"/>
      <c r="AJ89" s="1126"/>
      <c r="AK89" s="1126"/>
      <c r="AL89" s="1126"/>
      <c r="AM89" s="1126"/>
      <c r="AN89" s="1126"/>
      <c r="AO89" s="1126"/>
      <c r="AP89" s="1126"/>
      <c r="AQ89" s="1126"/>
      <c r="AR89" s="1126"/>
      <c r="AS89" s="1126"/>
      <c r="AT89" s="1126"/>
      <c r="AU89" s="1126"/>
      <c r="AV89" s="1126"/>
      <c r="AW89" s="1126"/>
      <c r="AX89" s="1126"/>
      <c r="AY89" s="1126"/>
      <c r="AZ89" s="1126"/>
      <c r="BA89" s="1126"/>
      <c r="BB89" s="1126"/>
      <c r="BC89" s="1127"/>
      <c r="BD89" s="197"/>
    </row>
    <row r="90" spans="1:56" ht="6" customHeight="1">
      <c r="A90" s="501"/>
      <c r="B90" s="39"/>
      <c r="C90" s="40"/>
      <c r="D90" s="39"/>
      <c r="E90" s="40"/>
      <c r="F90" s="39"/>
      <c r="G90" s="196"/>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289"/>
    </row>
    <row r="91" spans="1:56">
      <c r="A91" s="502" t="str">
        <f>'1. Management'!AZ96</f>
        <v/>
      </c>
      <c r="B91" s="1116" t="str">
        <f>CONCATENATE('1. Management'!E96," ",'1. Management'!G96)</f>
        <v>1.5 Environmental Management</v>
      </c>
      <c r="C91" s="1117"/>
      <c r="D91" s="1117"/>
      <c r="E91" s="1117"/>
      <c r="F91" s="1117"/>
      <c r="G91" s="1117"/>
      <c r="H91" s="1117"/>
      <c r="I91" s="1117"/>
      <c r="J91" s="1117"/>
      <c r="K91" s="1117"/>
      <c r="L91" s="1117"/>
      <c r="M91" s="1117"/>
      <c r="N91" s="1117"/>
      <c r="O91" s="1117"/>
      <c r="P91" s="1117"/>
      <c r="Q91" s="1117"/>
      <c r="R91" s="1117"/>
      <c r="S91" s="1117"/>
      <c r="T91" s="1117"/>
      <c r="U91" s="1117"/>
      <c r="V91" s="1117"/>
      <c r="W91" s="1117"/>
      <c r="X91" s="1117"/>
      <c r="Y91" s="1117"/>
      <c r="Z91" s="1117"/>
      <c r="AA91" s="1117"/>
      <c r="AB91" s="1117"/>
      <c r="AC91" s="1117"/>
      <c r="AD91" s="1117"/>
      <c r="AE91" s="1117"/>
      <c r="AF91" s="1117"/>
      <c r="AG91" s="1117"/>
      <c r="AH91" s="1117"/>
      <c r="AI91" s="1117"/>
      <c r="AJ91" s="1117"/>
      <c r="AK91" s="1117"/>
      <c r="AL91" s="1117"/>
      <c r="AM91" s="1117"/>
      <c r="AN91" s="1117"/>
      <c r="AO91" s="1117"/>
      <c r="AP91" s="1117"/>
      <c r="AQ91" s="1117"/>
      <c r="AR91" s="1117"/>
      <c r="AS91" s="1117"/>
      <c r="AT91" s="1117"/>
      <c r="AU91" s="1117"/>
      <c r="AV91" s="1117"/>
      <c r="AW91" s="1117"/>
      <c r="AX91" s="1117"/>
      <c r="AY91" s="1117"/>
      <c r="AZ91" s="1117"/>
      <c r="BA91" s="1117"/>
      <c r="BB91" s="1117"/>
      <c r="BC91" s="1118"/>
      <c r="BD91" s="289"/>
    </row>
    <row r="92" spans="1:56" s="342" customFormat="1" ht="75" customHeight="1">
      <c r="A92" s="499"/>
      <c r="B92" s="1125"/>
      <c r="C92" s="1126"/>
      <c r="D92" s="1126"/>
      <c r="E92" s="1126"/>
      <c r="F92" s="1126"/>
      <c r="G92" s="1126"/>
      <c r="H92" s="1126"/>
      <c r="I92" s="1126"/>
      <c r="J92" s="1126"/>
      <c r="K92" s="1126"/>
      <c r="L92" s="1126"/>
      <c r="M92" s="1126"/>
      <c r="N92" s="1126"/>
      <c r="O92" s="1126"/>
      <c r="P92" s="1126"/>
      <c r="Q92" s="1126"/>
      <c r="R92" s="1126"/>
      <c r="S92" s="1126"/>
      <c r="T92" s="1126"/>
      <c r="U92" s="1126"/>
      <c r="V92" s="1126"/>
      <c r="W92" s="1126"/>
      <c r="X92" s="1126"/>
      <c r="Y92" s="1126"/>
      <c r="Z92" s="1126"/>
      <c r="AA92" s="1126"/>
      <c r="AB92" s="1126"/>
      <c r="AC92" s="1126"/>
      <c r="AD92" s="1126"/>
      <c r="AE92" s="1126"/>
      <c r="AF92" s="1126"/>
      <c r="AG92" s="1126"/>
      <c r="AH92" s="1126"/>
      <c r="AI92" s="1126"/>
      <c r="AJ92" s="1126"/>
      <c r="AK92" s="1126"/>
      <c r="AL92" s="1126"/>
      <c r="AM92" s="1126"/>
      <c r="AN92" s="1126"/>
      <c r="AO92" s="1126"/>
      <c r="AP92" s="1126"/>
      <c r="AQ92" s="1126"/>
      <c r="AR92" s="1126"/>
      <c r="AS92" s="1126"/>
      <c r="AT92" s="1126"/>
      <c r="AU92" s="1126"/>
      <c r="AV92" s="1126"/>
      <c r="AW92" s="1126"/>
      <c r="AX92" s="1126"/>
      <c r="AY92" s="1126"/>
      <c r="AZ92" s="1126"/>
      <c r="BA92" s="1126"/>
      <c r="BB92" s="1126"/>
      <c r="BC92" s="1127"/>
      <c r="BD92" s="197"/>
    </row>
    <row r="93" spans="1:56" ht="6" customHeight="1">
      <c r="A93" s="501"/>
      <c r="B93" s="39"/>
      <c r="C93" s="40"/>
      <c r="D93" s="39"/>
      <c r="E93" s="40"/>
      <c r="F93" s="39"/>
      <c r="G93" s="196"/>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289"/>
    </row>
    <row r="94" spans="1:56">
      <c r="A94" s="502" t="str">
        <f>'1. Management'!AZ112</f>
        <v/>
      </c>
      <c r="B94" s="1116" t="str">
        <f>CONCATENATE('1. Management'!E112," ",'1. Management'!G112)</f>
        <v>1.6 Loss Prevention</v>
      </c>
      <c r="C94" s="1117"/>
      <c r="D94" s="1117"/>
      <c r="E94" s="1117"/>
      <c r="F94" s="1117"/>
      <c r="G94" s="1117"/>
      <c r="H94" s="1117"/>
      <c r="I94" s="1117"/>
      <c r="J94" s="1117"/>
      <c r="K94" s="1117"/>
      <c r="L94" s="1117"/>
      <c r="M94" s="1117"/>
      <c r="N94" s="1117"/>
      <c r="O94" s="1117"/>
      <c r="P94" s="1117"/>
      <c r="Q94" s="1117"/>
      <c r="R94" s="1117"/>
      <c r="S94" s="1117"/>
      <c r="T94" s="1117"/>
      <c r="U94" s="1117"/>
      <c r="V94" s="1117"/>
      <c r="W94" s="1117"/>
      <c r="X94" s="1117"/>
      <c r="Y94" s="1117"/>
      <c r="Z94" s="1117"/>
      <c r="AA94" s="1117"/>
      <c r="AB94" s="1117"/>
      <c r="AC94" s="1117"/>
      <c r="AD94" s="1117"/>
      <c r="AE94" s="1117"/>
      <c r="AF94" s="1117"/>
      <c r="AG94" s="1117"/>
      <c r="AH94" s="1117"/>
      <c r="AI94" s="1117"/>
      <c r="AJ94" s="1117"/>
      <c r="AK94" s="1117"/>
      <c r="AL94" s="1117"/>
      <c r="AM94" s="1117"/>
      <c r="AN94" s="1117"/>
      <c r="AO94" s="1117"/>
      <c r="AP94" s="1117"/>
      <c r="AQ94" s="1117"/>
      <c r="AR94" s="1117"/>
      <c r="AS94" s="1117"/>
      <c r="AT94" s="1117"/>
      <c r="AU94" s="1117"/>
      <c r="AV94" s="1117"/>
      <c r="AW94" s="1117"/>
      <c r="AX94" s="1117"/>
      <c r="AY94" s="1117"/>
      <c r="AZ94" s="1117"/>
      <c r="BA94" s="1117"/>
      <c r="BB94" s="1117"/>
      <c r="BC94" s="1118"/>
      <c r="BD94" s="289"/>
    </row>
    <row r="95" spans="1:56" s="342" customFormat="1" ht="75" customHeight="1">
      <c r="A95" s="499"/>
      <c r="B95" s="1125"/>
      <c r="C95" s="1126"/>
      <c r="D95" s="1126"/>
      <c r="E95" s="1126"/>
      <c r="F95" s="1126"/>
      <c r="G95" s="1126"/>
      <c r="H95" s="1126"/>
      <c r="I95" s="1126"/>
      <c r="J95" s="1126"/>
      <c r="K95" s="1126"/>
      <c r="L95" s="1126"/>
      <c r="M95" s="1126"/>
      <c r="N95" s="1126"/>
      <c r="O95" s="1126"/>
      <c r="P95" s="1126"/>
      <c r="Q95" s="1126"/>
      <c r="R95" s="1126"/>
      <c r="S95" s="1126"/>
      <c r="T95" s="1126"/>
      <c r="U95" s="1126"/>
      <c r="V95" s="1126"/>
      <c r="W95" s="1126"/>
      <c r="X95" s="1126"/>
      <c r="Y95" s="1126"/>
      <c r="Z95" s="1126"/>
      <c r="AA95" s="1126"/>
      <c r="AB95" s="1126"/>
      <c r="AC95" s="1126"/>
      <c r="AD95" s="1126"/>
      <c r="AE95" s="1126"/>
      <c r="AF95" s="1126"/>
      <c r="AG95" s="1126"/>
      <c r="AH95" s="1126"/>
      <c r="AI95" s="1126"/>
      <c r="AJ95" s="1126"/>
      <c r="AK95" s="1126"/>
      <c r="AL95" s="1126"/>
      <c r="AM95" s="1126"/>
      <c r="AN95" s="1126"/>
      <c r="AO95" s="1126"/>
      <c r="AP95" s="1126"/>
      <c r="AQ95" s="1126"/>
      <c r="AR95" s="1126"/>
      <c r="AS95" s="1126"/>
      <c r="AT95" s="1126"/>
      <c r="AU95" s="1126"/>
      <c r="AV95" s="1126"/>
      <c r="AW95" s="1126"/>
      <c r="AX95" s="1126"/>
      <c r="AY95" s="1126"/>
      <c r="AZ95" s="1126"/>
      <c r="BA95" s="1126"/>
      <c r="BB95" s="1126"/>
      <c r="BC95" s="1127"/>
      <c r="BD95" s="197"/>
    </row>
    <row r="96" spans="1:56" ht="6" customHeight="1">
      <c r="A96" s="501"/>
      <c r="B96" s="39"/>
      <c r="C96" s="40"/>
      <c r="D96" s="39"/>
      <c r="E96" s="40"/>
      <c r="F96" s="39"/>
      <c r="G96" s="196"/>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289"/>
    </row>
    <row r="97" spans="1:56">
      <c r="A97" s="502" t="str">
        <f>'1. Management'!AZ128</f>
        <v/>
      </c>
      <c r="B97" s="1116" t="str">
        <f>CONCATENATE('1. Management'!E128," ",'1. Management'!G128)</f>
        <v>1.7 Risk and Opportunities</v>
      </c>
      <c r="C97" s="1117"/>
      <c r="D97" s="1117"/>
      <c r="E97" s="1117"/>
      <c r="F97" s="1117"/>
      <c r="G97" s="1117"/>
      <c r="H97" s="1117"/>
      <c r="I97" s="1117"/>
      <c r="J97" s="1117"/>
      <c r="K97" s="1117"/>
      <c r="L97" s="1117"/>
      <c r="M97" s="1117"/>
      <c r="N97" s="1117"/>
      <c r="O97" s="1117"/>
      <c r="P97" s="1117"/>
      <c r="Q97" s="1117"/>
      <c r="R97" s="1117"/>
      <c r="S97" s="1117"/>
      <c r="T97" s="1117"/>
      <c r="U97" s="1117"/>
      <c r="V97" s="1117"/>
      <c r="W97" s="1117"/>
      <c r="X97" s="1117"/>
      <c r="Y97" s="1117"/>
      <c r="Z97" s="1117"/>
      <c r="AA97" s="1117"/>
      <c r="AB97" s="1117"/>
      <c r="AC97" s="1117"/>
      <c r="AD97" s="1117"/>
      <c r="AE97" s="1117"/>
      <c r="AF97" s="1117"/>
      <c r="AG97" s="1117"/>
      <c r="AH97" s="1117"/>
      <c r="AI97" s="1117"/>
      <c r="AJ97" s="1117"/>
      <c r="AK97" s="1117"/>
      <c r="AL97" s="1117"/>
      <c r="AM97" s="1117"/>
      <c r="AN97" s="1117"/>
      <c r="AO97" s="1117"/>
      <c r="AP97" s="1117"/>
      <c r="AQ97" s="1117"/>
      <c r="AR97" s="1117"/>
      <c r="AS97" s="1117"/>
      <c r="AT97" s="1117"/>
      <c r="AU97" s="1117"/>
      <c r="AV97" s="1117"/>
      <c r="AW97" s="1117"/>
      <c r="AX97" s="1117"/>
      <c r="AY97" s="1117"/>
      <c r="AZ97" s="1117"/>
      <c r="BA97" s="1117"/>
      <c r="BB97" s="1117"/>
      <c r="BC97" s="1118"/>
      <c r="BD97" s="289"/>
    </row>
    <row r="98" spans="1:56" s="342" customFormat="1" ht="75" customHeight="1">
      <c r="A98" s="499"/>
      <c r="B98" s="1125"/>
      <c r="C98" s="1126"/>
      <c r="D98" s="1126"/>
      <c r="E98" s="1126"/>
      <c r="F98" s="1126"/>
      <c r="G98" s="1126"/>
      <c r="H98" s="1126"/>
      <c r="I98" s="1126"/>
      <c r="J98" s="1126"/>
      <c r="K98" s="1126"/>
      <c r="L98" s="1126"/>
      <c r="M98" s="1126"/>
      <c r="N98" s="1126"/>
      <c r="O98" s="1126"/>
      <c r="P98" s="1126"/>
      <c r="Q98" s="1126"/>
      <c r="R98" s="1126"/>
      <c r="S98" s="1126"/>
      <c r="T98" s="1126"/>
      <c r="U98" s="1126"/>
      <c r="V98" s="1126"/>
      <c r="W98" s="1126"/>
      <c r="X98" s="1126"/>
      <c r="Y98" s="1126"/>
      <c r="Z98" s="1126"/>
      <c r="AA98" s="1126"/>
      <c r="AB98" s="1126"/>
      <c r="AC98" s="1126"/>
      <c r="AD98" s="1126"/>
      <c r="AE98" s="1126"/>
      <c r="AF98" s="1126"/>
      <c r="AG98" s="1126"/>
      <c r="AH98" s="1126"/>
      <c r="AI98" s="1126"/>
      <c r="AJ98" s="1126"/>
      <c r="AK98" s="1126"/>
      <c r="AL98" s="1126"/>
      <c r="AM98" s="1126"/>
      <c r="AN98" s="1126"/>
      <c r="AO98" s="1126"/>
      <c r="AP98" s="1126"/>
      <c r="AQ98" s="1126"/>
      <c r="AR98" s="1126"/>
      <c r="AS98" s="1126"/>
      <c r="AT98" s="1126"/>
      <c r="AU98" s="1126"/>
      <c r="AV98" s="1126"/>
      <c r="AW98" s="1126"/>
      <c r="AX98" s="1126"/>
      <c r="AY98" s="1126"/>
      <c r="AZ98" s="1126"/>
      <c r="BA98" s="1126"/>
      <c r="BB98" s="1126"/>
      <c r="BC98" s="1127"/>
      <c r="BD98" s="197"/>
    </row>
    <row r="99" spans="1:56" s="342" customFormat="1" ht="6" customHeight="1">
      <c r="A99" s="503"/>
      <c r="B99" s="39"/>
      <c r="C99" s="40"/>
      <c r="D99" s="39"/>
      <c r="E99" s="40"/>
      <c r="F99" s="39"/>
      <c r="G99" s="196"/>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197"/>
    </row>
    <row r="100" spans="1:56" s="342" customFormat="1" ht="12.75" customHeight="1">
      <c r="A100" s="499"/>
      <c r="B100" s="1128" t="s">
        <v>10</v>
      </c>
      <c r="C100" s="1129"/>
      <c r="D100" s="1129"/>
      <c r="E100" s="1129"/>
      <c r="F100" s="1129"/>
      <c r="G100" s="1129"/>
      <c r="H100" s="1129"/>
      <c r="I100" s="1129"/>
      <c r="J100" s="1129"/>
      <c r="K100" s="1129"/>
      <c r="L100" s="1129"/>
      <c r="M100" s="1129"/>
      <c r="N100" s="1129"/>
      <c r="O100" s="1129"/>
      <c r="P100" s="1129"/>
      <c r="Q100" s="1129"/>
      <c r="R100" s="1129"/>
      <c r="S100" s="1129"/>
      <c r="T100" s="1129"/>
      <c r="U100" s="1129"/>
      <c r="V100" s="1129"/>
      <c r="W100" s="1129"/>
      <c r="X100" s="1129"/>
      <c r="Y100" s="1129"/>
      <c r="Z100" s="1129"/>
      <c r="AA100" s="1129"/>
      <c r="AB100" s="1129"/>
      <c r="AC100" s="1129"/>
      <c r="AD100" s="1129"/>
      <c r="AE100" s="1129"/>
      <c r="AF100" s="1129"/>
      <c r="AG100" s="1129"/>
      <c r="AH100" s="1129"/>
      <c r="AI100" s="1129"/>
      <c r="AJ100" s="1129"/>
      <c r="AK100" s="1129"/>
      <c r="AL100" s="1129"/>
      <c r="AM100" s="1129"/>
      <c r="AN100" s="1129"/>
      <c r="AO100" s="1129"/>
      <c r="AP100" s="1129"/>
      <c r="AQ100" s="1129"/>
      <c r="AR100" s="1129"/>
      <c r="AS100" s="1129"/>
      <c r="AT100" s="1129"/>
      <c r="AU100" s="1129"/>
      <c r="AV100" s="1129"/>
      <c r="AW100" s="1129"/>
      <c r="AX100" s="1129"/>
      <c r="AY100" s="1129"/>
      <c r="AZ100" s="1129"/>
      <c r="BA100" s="1129"/>
      <c r="BB100" s="1129"/>
      <c r="BC100" s="1130"/>
      <c r="BD100" s="197"/>
    </row>
    <row r="101" spans="1:56" ht="6" customHeight="1">
      <c r="A101" s="501"/>
      <c r="B101" s="39"/>
      <c r="C101" s="40"/>
      <c r="D101" s="39"/>
      <c r="E101" s="40"/>
      <c r="F101" s="39"/>
      <c r="G101" s="196"/>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289"/>
    </row>
    <row r="102" spans="1:56">
      <c r="A102" s="502" t="str">
        <f>'2. Quality'!AZ33</f>
        <v/>
      </c>
      <c r="B102" s="1116" t="str">
        <f>CONCATENATE('2. Quality'!E33," ",'2. Quality'!G33)</f>
        <v>2.1 Data Collection Systems</v>
      </c>
      <c r="C102" s="1117"/>
      <c r="D102" s="1117"/>
      <c r="E102" s="1117"/>
      <c r="F102" s="1117"/>
      <c r="G102" s="1117"/>
      <c r="H102" s="1117"/>
      <c r="I102" s="1117"/>
      <c r="J102" s="1117"/>
      <c r="K102" s="1117"/>
      <c r="L102" s="1117"/>
      <c r="M102" s="1117"/>
      <c r="N102" s="1117"/>
      <c r="O102" s="1117"/>
      <c r="P102" s="1117"/>
      <c r="Q102" s="1117"/>
      <c r="R102" s="1117"/>
      <c r="S102" s="1117"/>
      <c r="T102" s="1117"/>
      <c r="U102" s="1117"/>
      <c r="V102" s="1117"/>
      <c r="W102" s="1117"/>
      <c r="X102" s="1117"/>
      <c r="Y102" s="1117"/>
      <c r="Z102" s="1117"/>
      <c r="AA102" s="1117"/>
      <c r="AB102" s="1117"/>
      <c r="AC102" s="1117"/>
      <c r="AD102" s="1117"/>
      <c r="AE102" s="1117"/>
      <c r="AF102" s="1117"/>
      <c r="AG102" s="1117"/>
      <c r="AH102" s="1117"/>
      <c r="AI102" s="1117"/>
      <c r="AJ102" s="1117"/>
      <c r="AK102" s="1117"/>
      <c r="AL102" s="1117"/>
      <c r="AM102" s="1117"/>
      <c r="AN102" s="1117"/>
      <c r="AO102" s="1117"/>
      <c r="AP102" s="1117"/>
      <c r="AQ102" s="1117"/>
      <c r="AR102" s="1117"/>
      <c r="AS102" s="1117"/>
      <c r="AT102" s="1117"/>
      <c r="AU102" s="1117"/>
      <c r="AV102" s="1117"/>
      <c r="AW102" s="1117"/>
      <c r="AX102" s="1117"/>
      <c r="AY102" s="1117"/>
      <c r="AZ102" s="1117"/>
      <c r="BA102" s="1117"/>
      <c r="BB102" s="1117"/>
      <c r="BC102" s="1118"/>
      <c r="BD102" s="289"/>
    </row>
    <row r="103" spans="1:56" s="342" customFormat="1" ht="75" customHeight="1">
      <c r="A103" s="499"/>
      <c r="B103" s="1125"/>
      <c r="C103" s="1126"/>
      <c r="D103" s="1126"/>
      <c r="E103" s="1126"/>
      <c r="F103" s="1126"/>
      <c r="G103" s="1126"/>
      <c r="H103" s="1126"/>
      <c r="I103" s="1126"/>
      <c r="J103" s="1126"/>
      <c r="K103" s="1126"/>
      <c r="L103" s="1126"/>
      <c r="M103" s="1126"/>
      <c r="N103" s="1126"/>
      <c r="O103" s="1126"/>
      <c r="P103" s="1126"/>
      <c r="Q103" s="1126"/>
      <c r="R103" s="1126"/>
      <c r="S103" s="1126"/>
      <c r="T103" s="1126"/>
      <c r="U103" s="1126"/>
      <c r="V103" s="1126"/>
      <c r="W103" s="1126"/>
      <c r="X103" s="1126"/>
      <c r="Y103" s="1126"/>
      <c r="Z103" s="1126"/>
      <c r="AA103" s="1126"/>
      <c r="AB103" s="1126"/>
      <c r="AC103" s="1126"/>
      <c r="AD103" s="1126"/>
      <c r="AE103" s="1126"/>
      <c r="AF103" s="1126"/>
      <c r="AG103" s="1126"/>
      <c r="AH103" s="1126"/>
      <c r="AI103" s="1126"/>
      <c r="AJ103" s="1126"/>
      <c r="AK103" s="1126"/>
      <c r="AL103" s="1126"/>
      <c r="AM103" s="1126"/>
      <c r="AN103" s="1126"/>
      <c r="AO103" s="1126"/>
      <c r="AP103" s="1126"/>
      <c r="AQ103" s="1126"/>
      <c r="AR103" s="1126"/>
      <c r="AS103" s="1126"/>
      <c r="AT103" s="1126"/>
      <c r="AU103" s="1126"/>
      <c r="AV103" s="1126"/>
      <c r="AW103" s="1126"/>
      <c r="AX103" s="1126"/>
      <c r="AY103" s="1126"/>
      <c r="AZ103" s="1126"/>
      <c r="BA103" s="1126"/>
      <c r="BB103" s="1126"/>
      <c r="BC103" s="1127"/>
      <c r="BD103" s="197"/>
    </row>
    <row r="104" spans="1:56" ht="6" customHeight="1">
      <c r="A104" s="501"/>
      <c r="B104" s="39"/>
      <c r="C104" s="40"/>
      <c r="D104" s="39"/>
      <c r="E104" s="40"/>
      <c r="F104" s="39"/>
      <c r="G104" s="196"/>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289"/>
    </row>
    <row r="105" spans="1:56">
      <c r="A105" s="502" t="str">
        <f>'2. Quality'!AZ49</f>
        <v/>
      </c>
      <c r="B105" s="1116" t="str">
        <f>CONCATENATE('2. Quality'!E49," ",'2. Quality'!G49)</f>
        <v>2.2 Rework System</v>
      </c>
      <c r="C105" s="1117"/>
      <c r="D105" s="1117"/>
      <c r="E105" s="1117"/>
      <c r="F105" s="1117"/>
      <c r="G105" s="1117"/>
      <c r="H105" s="1117"/>
      <c r="I105" s="1117"/>
      <c r="J105" s="1117"/>
      <c r="K105" s="1117"/>
      <c r="L105" s="1117"/>
      <c r="M105" s="1117"/>
      <c r="N105" s="1117"/>
      <c r="O105" s="1117"/>
      <c r="P105" s="1117"/>
      <c r="Q105" s="1117"/>
      <c r="R105" s="1117"/>
      <c r="S105" s="1117"/>
      <c r="T105" s="1117"/>
      <c r="U105" s="1117"/>
      <c r="V105" s="1117"/>
      <c r="W105" s="1117"/>
      <c r="X105" s="1117"/>
      <c r="Y105" s="1117"/>
      <c r="Z105" s="1117"/>
      <c r="AA105" s="1117"/>
      <c r="AB105" s="1117"/>
      <c r="AC105" s="1117"/>
      <c r="AD105" s="1117"/>
      <c r="AE105" s="1117"/>
      <c r="AF105" s="1117"/>
      <c r="AG105" s="1117"/>
      <c r="AH105" s="1117"/>
      <c r="AI105" s="1117"/>
      <c r="AJ105" s="1117"/>
      <c r="AK105" s="1117"/>
      <c r="AL105" s="1117"/>
      <c r="AM105" s="1117"/>
      <c r="AN105" s="1117"/>
      <c r="AO105" s="1117"/>
      <c r="AP105" s="1117"/>
      <c r="AQ105" s="1117"/>
      <c r="AR105" s="1117"/>
      <c r="AS105" s="1117"/>
      <c r="AT105" s="1117"/>
      <c r="AU105" s="1117"/>
      <c r="AV105" s="1117"/>
      <c r="AW105" s="1117"/>
      <c r="AX105" s="1117"/>
      <c r="AY105" s="1117"/>
      <c r="AZ105" s="1117"/>
      <c r="BA105" s="1117"/>
      <c r="BB105" s="1117"/>
      <c r="BC105" s="1118"/>
      <c r="BD105" s="289"/>
    </row>
    <row r="106" spans="1:56" s="342" customFormat="1" ht="75" customHeight="1">
      <c r="A106" s="499"/>
      <c r="B106" s="1125"/>
      <c r="C106" s="1126"/>
      <c r="D106" s="1126"/>
      <c r="E106" s="1126"/>
      <c r="F106" s="1126"/>
      <c r="G106" s="1126"/>
      <c r="H106" s="1126"/>
      <c r="I106" s="1126"/>
      <c r="J106" s="1126"/>
      <c r="K106" s="1126"/>
      <c r="L106" s="1126"/>
      <c r="M106" s="1126"/>
      <c r="N106" s="1126"/>
      <c r="O106" s="1126"/>
      <c r="P106" s="1126"/>
      <c r="Q106" s="1126"/>
      <c r="R106" s="1126"/>
      <c r="S106" s="1126"/>
      <c r="T106" s="1126"/>
      <c r="U106" s="1126"/>
      <c r="V106" s="1126"/>
      <c r="W106" s="1126"/>
      <c r="X106" s="1126"/>
      <c r="Y106" s="1126"/>
      <c r="Z106" s="1126"/>
      <c r="AA106" s="1126"/>
      <c r="AB106" s="1126"/>
      <c r="AC106" s="1126"/>
      <c r="AD106" s="1126"/>
      <c r="AE106" s="1126"/>
      <c r="AF106" s="1126"/>
      <c r="AG106" s="1126"/>
      <c r="AH106" s="1126"/>
      <c r="AI106" s="1126"/>
      <c r="AJ106" s="1126"/>
      <c r="AK106" s="1126"/>
      <c r="AL106" s="1126"/>
      <c r="AM106" s="1126"/>
      <c r="AN106" s="1126"/>
      <c r="AO106" s="1126"/>
      <c r="AP106" s="1126"/>
      <c r="AQ106" s="1126"/>
      <c r="AR106" s="1126"/>
      <c r="AS106" s="1126"/>
      <c r="AT106" s="1126"/>
      <c r="AU106" s="1126"/>
      <c r="AV106" s="1126"/>
      <c r="AW106" s="1126"/>
      <c r="AX106" s="1126"/>
      <c r="AY106" s="1126"/>
      <c r="AZ106" s="1126"/>
      <c r="BA106" s="1126"/>
      <c r="BB106" s="1126"/>
      <c r="BC106" s="1127"/>
      <c r="BD106" s="197"/>
    </row>
    <row r="107" spans="1:56" ht="6" customHeight="1">
      <c r="A107" s="501"/>
      <c r="B107" s="39"/>
      <c r="C107" s="40"/>
      <c r="D107" s="39"/>
      <c r="E107" s="40"/>
      <c r="F107" s="39"/>
      <c r="G107" s="196"/>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289"/>
    </row>
    <row r="108" spans="1:56">
      <c r="A108" s="502" t="str">
        <f>'2. Quality'!AZ65</f>
        <v/>
      </c>
      <c r="B108" s="1116" t="str">
        <f>CONCATENATE('2. Quality'!E65," ",'2. Quality'!G65)</f>
        <v>2.3 Error Proofing Implementation</v>
      </c>
      <c r="C108" s="1117"/>
      <c r="D108" s="1117"/>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117"/>
      <c r="AB108" s="1117"/>
      <c r="AC108" s="1117"/>
      <c r="AD108" s="1117"/>
      <c r="AE108" s="1117"/>
      <c r="AF108" s="1117"/>
      <c r="AG108" s="1117"/>
      <c r="AH108" s="1117"/>
      <c r="AI108" s="1117"/>
      <c r="AJ108" s="1117"/>
      <c r="AK108" s="1117"/>
      <c r="AL108" s="1117"/>
      <c r="AM108" s="1117"/>
      <c r="AN108" s="1117"/>
      <c r="AO108" s="1117"/>
      <c r="AP108" s="1117"/>
      <c r="AQ108" s="1117"/>
      <c r="AR108" s="1117"/>
      <c r="AS108" s="1117"/>
      <c r="AT108" s="1117"/>
      <c r="AU108" s="1117"/>
      <c r="AV108" s="1117"/>
      <c r="AW108" s="1117"/>
      <c r="AX108" s="1117"/>
      <c r="AY108" s="1117"/>
      <c r="AZ108" s="1117"/>
      <c r="BA108" s="1117"/>
      <c r="BB108" s="1117"/>
      <c r="BC108" s="1118"/>
      <c r="BD108" s="289"/>
    </row>
    <row r="109" spans="1:56" s="342" customFormat="1" ht="75" customHeight="1">
      <c r="A109" s="499"/>
      <c r="B109" s="1125"/>
      <c r="C109" s="1126"/>
      <c r="D109" s="1126"/>
      <c r="E109" s="1126"/>
      <c r="F109" s="1126"/>
      <c r="G109" s="1126"/>
      <c r="H109" s="1126"/>
      <c r="I109" s="1126"/>
      <c r="J109" s="1126"/>
      <c r="K109" s="1126"/>
      <c r="L109" s="1126"/>
      <c r="M109" s="1126"/>
      <c r="N109" s="1126"/>
      <c r="O109" s="1126"/>
      <c r="P109" s="1126"/>
      <c r="Q109" s="1126"/>
      <c r="R109" s="1126"/>
      <c r="S109" s="1126"/>
      <c r="T109" s="1126"/>
      <c r="U109" s="1126"/>
      <c r="V109" s="1126"/>
      <c r="W109" s="1126"/>
      <c r="X109" s="1126"/>
      <c r="Y109" s="1126"/>
      <c r="Z109" s="1126"/>
      <c r="AA109" s="1126"/>
      <c r="AB109" s="1126"/>
      <c r="AC109" s="1126"/>
      <c r="AD109" s="1126"/>
      <c r="AE109" s="1126"/>
      <c r="AF109" s="1126"/>
      <c r="AG109" s="1126"/>
      <c r="AH109" s="1126"/>
      <c r="AI109" s="1126"/>
      <c r="AJ109" s="1126"/>
      <c r="AK109" s="1126"/>
      <c r="AL109" s="1126"/>
      <c r="AM109" s="1126"/>
      <c r="AN109" s="1126"/>
      <c r="AO109" s="1126"/>
      <c r="AP109" s="1126"/>
      <c r="AQ109" s="1126"/>
      <c r="AR109" s="1126"/>
      <c r="AS109" s="1126"/>
      <c r="AT109" s="1126"/>
      <c r="AU109" s="1126"/>
      <c r="AV109" s="1126"/>
      <c r="AW109" s="1126"/>
      <c r="AX109" s="1126"/>
      <c r="AY109" s="1126"/>
      <c r="AZ109" s="1126"/>
      <c r="BA109" s="1126"/>
      <c r="BB109" s="1126"/>
      <c r="BC109" s="1127"/>
      <c r="BD109" s="197"/>
    </row>
    <row r="110" spans="1:56" ht="6" customHeight="1">
      <c r="A110" s="501"/>
      <c r="B110" s="39"/>
      <c r="C110" s="40"/>
      <c r="D110" s="39"/>
      <c r="E110" s="40"/>
      <c r="F110" s="39"/>
      <c r="G110" s="196"/>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289"/>
    </row>
    <row r="111" spans="1:56">
      <c r="A111" s="502" t="str">
        <f>'2. Quality'!AZ81</f>
        <v/>
      </c>
      <c r="B111" s="1116" t="str">
        <f>CONCATENATE('2. Quality'!E81," ",'2. Quality'!G81)</f>
        <v>2.4 Customer Feedback</v>
      </c>
      <c r="C111" s="1117"/>
      <c r="D111" s="1117"/>
      <c r="E111" s="1117"/>
      <c r="F111" s="1117"/>
      <c r="G111" s="1117"/>
      <c r="H111" s="1117"/>
      <c r="I111" s="1117"/>
      <c r="J111" s="1117"/>
      <c r="K111" s="1117"/>
      <c r="L111" s="1117"/>
      <c r="M111" s="1117"/>
      <c r="N111" s="1117"/>
      <c r="O111" s="1117"/>
      <c r="P111" s="1117"/>
      <c r="Q111" s="1117"/>
      <c r="R111" s="1117"/>
      <c r="S111" s="1117"/>
      <c r="T111" s="1117"/>
      <c r="U111" s="1117"/>
      <c r="V111" s="1117"/>
      <c r="W111" s="1117"/>
      <c r="X111" s="1117"/>
      <c r="Y111" s="1117"/>
      <c r="Z111" s="1117"/>
      <c r="AA111" s="1117"/>
      <c r="AB111" s="1117"/>
      <c r="AC111" s="1117"/>
      <c r="AD111" s="1117"/>
      <c r="AE111" s="1117"/>
      <c r="AF111" s="1117"/>
      <c r="AG111" s="1117"/>
      <c r="AH111" s="1117"/>
      <c r="AI111" s="1117"/>
      <c r="AJ111" s="1117"/>
      <c r="AK111" s="1117"/>
      <c r="AL111" s="1117"/>
      <c r="AM111" s="1117"/>
      <c r="AN111" s="1117"/>
      <c r="AO111" s="1117"/>
      <c r="AP111" s="1117"/>
      <c r="AQ111" s="1117"/>
      <c r="AR111" s="1117"/>
      <c r="AS111" s="1117"/>
      <c r="AT111" s="1117"/>
      <c r="AU111" s="1117"/>
      <c r="AV111" s="1117"/>
      <c r="AW111" s="1117"/>
      <c r="AX111" s="1117"/>
      <c r="AY111" s="1117"/>
      <c r="AZ111" s="1117"/>
      <c r="BA111" s="1117"/>
      <c r="BB111" s="1117"/>
      <c r="BC111" s="1118"/>
      <c r="BD111" s="289"/>
    </row>
    <row r="112" spans="1:56" s="342" customFormat="1" ht="75" customHeight="1">
      <c r="A112" s="499"/>
      <c r="B112" s="1125"/>
      <c r="C112" s="1126"/>
      <c r="D112" s="1126"/>
      <c r="E112" s="1126"/>
      <c r="F112" s="1126"/>
      <c r="G112" s="1126"/>
      <c r="H112" s="1126"/>
      <c r="I112" s="1126"/>
      <c r="J112" s="1126"/>
      <c r="K112" s="1126"/>
      <c r="L112" s="1126"/>
      <c r="M112" s="1126"/>
      <c r="N112" s="1126"/>
      <c r="O112" s="1126"/>
      <c r="P112" s="1126"/>
      <c r="Q112" s="1126"/>
      <c r="R112" s="1126"/>
      <c r="S112" s="1126"/>
      <c r="T112" s="1126"/>
      <c r="U112" s="1126"/>
      <c r="V112" s="1126"/>
      <c r="W112" s="1126"/>
      <c r="X112" s="1126"/>
      <c r="Y112" s="1126"/>
      <c r="Z112" s="1126"/>
      <c r="AA112" s="1126"/>
      <c r="AB112" s="1126"/>
      <c r="AC112" s="1126"/>
      <c r="AD112" s="1126"/>
      <c r="AE112" s="1126"/>
      <c r="AF112" s="1126"/>
      <c r="AG112" s="1126"/>
      <c r="AH112" s="1126"/>
      <c r="AI112" s="1126"/>
      <c r="AJ112" s="1126"/>
      <c r="AK112" s="1126"/>
      <c r="AL112" s="1126"/>
      <c r="AM112" s="1126"/>
      <c r="AN112" s="1126"/>
      <c r="AO112" s="1126"/>
      <c r="AP112" s="1126"/>
      <c r="AQ112" s="1126"/>
      <c r="AR112" s="1126"/>
      <c r="AS112" s="1126"/>
      <c r="AT112" s="1126"/>
      <c r="AU112" s="1126"/>
      <c r="AV112" s="1126"/>
      <c r="AW112" s="1126"/>
      <c r="AX112" s="1126"/>
      <c r="AY112" s="1126"/>
      <c r="AZ112" s="1126"/>
      <c r="BA112" s="1126"/>
      <c r="BB112" s="1126"/>
      <c r="BC112" s="1127"/>
      <c r="BD112" s="197"/>
    </row>
    <row r="113" spans="1:56" ht="6" customHeight="1">
      <c r="A113" s="501"/>
      <c r="B113" s="39"/>
      <c r="C113" s="40"/>
      <c r="D113" s="39"/>
      <c r="E113" s="40"/>
      <c r="F113" s="39"/>
      <c r="G113" s="196"/>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289"/>
    </row>
    <row r="114" spans="1:56">
      <c r="A114" s="502" t="str">
        <f>'2. Quality'!AZ97</f>
        <v/>
      </c>
      <c r="B114" s="1116" t="str">
        <f>CONCATENATE('2. Quality'!E97," ",'2. Quality'!G97)</f>
        <v>2.5 Customer Satisfaction</v>
      </c>
      <c r="C114" s="1117"/>
      <c r="D114" s="1117"/>
      <c r="E114" s="1117"/>
      <c r="F114" s="1117"/>
      <c r="G114" s="1117"/>
      <c r="H114" s="1117"/>
      <c r="I114" s="1117"/>
      <c r="J114" s="1117"/>
      <c r="K114" s="1117"/>
      <c r="L114" s="1117"/>
      <c r="M114" s="1117"/>
      <c r="N114" s="1117"/>
      <c r="O114" s="1117"/>
      <c r="P114" s="1117"/>
      <c r="Q114" s="1117"/>
      <c r="R114" s="1117"/>
      <c r="S114" s="1117"/>
      <c r="T114" s="1117"/>
      <c r="U114" s="1117"/>
      <c r="V114" s="1117"/>
      <c r="W114" s="1117"/>
      <c r="X114" s="1117"/>
      <c r="Y114" s="1117"/>
      <c r="Z114" s="1117"/>
      <c r="AA114" s="1117"/>
      <c r="AB114" s="1117"/>
      <c r="AC114" s="1117"/>
      <c r="AD114" s="1117"/>
      <c r="AE114" s="1117"/>
      <c r="AF114" s="1117"/>
      <c r="AG114" s="1117"/>
      <c r="AH114" s="1117"/>
      <c r="AI114" s="1117"/>
      <c r="AJ114" s="1117"/>
      <c r="AK114" s="1117"/>
      <c r="AL114" s="1117"/>
      <c r="AM114" s="1117"/>
      <c r="AN114" s="1117"/>
      <c r="AO114" s="1117"/>
      <c r="AP114" s="1117"/>
      <c r="AQ114" s="1117"/>
      <c r="AR114" s="1117"/>
      <c r="AS114" s="1117"/>
      <c r="AT114" s="1117"/>
      <c r="AU114" s="1117"/>
      <c r="AV114" s="1117"/>
      <c r="AW114" s="1117"/>
      <c r="AX114" s="1117"/>
      <c r="AY114" s="1117"/>
      <c r="AZ114" s="1117"/>
      <c r="BA114" s="1117"/>
      <c r="BB114" s="1117"/>
      <c r="BC114" s="1118"/>
      <c r="BD114" s="289"/>
    </row>
    <row r="115" spans="1:56" s="342" customFormat="1" ht="75" customHeight="1">
      <c r="A115" s="499"/>
      <c r="B115" s="1125"/>
      <c r="C115" s="1126"/>
      <c r="D115" s="1126"/>
      <c r="E115" s="1126"/>
      <c r="F115" s="1126"/>
      <c r="G115" s="1126"/>
      <c r="H115" s="1126"/>
      <c r="I115" s="1126"/>
      <c r="J115" s="1126"/>
      <c r="K115" s="1126"/>
      <c r="L115" s="1126"/>
      <c r="M115" s="1126"/>
      <c r="N115" s="1126"/>
      <c r="O115" s="1126"/>
      <c r="P115" s="1126"/>
      <c r="Q115" s="1126"/>
      <c r="R115" s="1126"/>
      <c r="S115" s="1126"/>
      <c r="T115" s="1126"/>
      <c r="U115" s="1126"/>
      <c r="V115" s="1126"/>
      <c r="W115" s="1126"/>
      <c r="X115" s="1126"/>
      <c r="Y115" s="1126"/>
      <c r="Z115" s="1126"/>
      <c r="AA115" s="1126"/>
      <c r="AB115" s="1126"/>
      <c r="AC115" s="1126"/>
      <c r="AD115" s="1126"/>
      <c r="AE115" s="1126"/>
      <c r="AF115" s="1126"/>
      <c r="AG115" s="1126"/>
      <c r="AH115" s="1126"/>
      <c r="AI115" s="1126"/>
      <c r="AJ115" s="1126"/>
      <c r="AK115" s="1126"/>
      <c r="AL115" s="1126"/>
      <c r="AM115" s="1126"/>
      <c r="AN115" s="1126"/>
      <c r="AO115" s="1126"/>
      <c r="AP115" s="1126"/>
      <c r="AQ115" s="1126"/>
      <c r="AR115" s="1126"/>
      <c r="AS115" s="1126"/>
      <c r="AT115" s="1126"/>
      <c r="AU115" s="1126"/>
      <c r="AV115" s="1126"/>
      <c r="AW115" s="1126"/>
      <c r="AX115" s="1126"/>
      <c r="AY115" s="1126"/>
      <c r="AZ115" s="1126"/>
      <c r="BA115" s="1126"/>
      <c r="BB115" s="1126"/>
      <c r="BC115" s="1127"/>
      <c r="BD115" s="197"/>
    </row>
    <row r="116" spans="1:56" ht="6" customHeight="1">
      <c r="A116" s="501"/>
      <c r="B116" s="39"/>
      <c r="C116" s="40"/>
      <c r="D116" s="39"/>
      <c r="E116" s="40"/>
      <c r="F116" s="39"/>
      <c r="G116" s="196"/>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289"/>
    </row>
    <row r="117" spans="1:56">
      <c r="A117" s="502" t="str">
        <f>'2. Quality'!AZ113</f>
        <v/>
      </c>
      <c r="B117" s="1116" t="str">
        <f>CONCATENATE('2. Quality'!E113," ",'2. Quality'!G113)</f>
        <v>2.6 Containment System</v>
      </c>
      <c r="C117" s="1117"/>
      <c r="D117" s="1117"/>
      <c r="E117" s="1117"/>
      <c r="F117" s="1117"/>
      <c r="G117" s="1117"/>
      <c r="H117" s="1117"/>
      <c r="I117" s="1117"/>
      <c r="J117" s="1117"/>
      <c r="K117" s="1117"/>
      <c r="L117" s="1117"/>
      <c r="M117" s="1117"/>
      <c r="N117" s="1117"/>
      <c r="O117" s="1117"/>
      <c r="P117" s="1117"/>
      <c r="Q117" s="1117"/>
      <c r="R117" s="1117"/>
      <c r="S117" s="1117"/>
      <c r="T117" s="1117"/>
      <c r="U117" s="1117"/>
      <c r="V117" s="1117"/>
      <c r="W117" s="1117"/>
      <c r="X117" s="1117"/>
      <c r="Y117" s="1117"/>
      <c r="Z117" s="1117"/>
      <c r="AA117" s="1117"/>
      <c r="AB117" s="1117"/>
      <c r="AC117" s="1117"/>
      <c r="AD117" s="1117"/>
      <c r="AE117" s="1117"/>
      <c r="AF117" s="1117"/>
      <c r="AG117" s="1117"/>
      <c r="AH117" s="1117"/>
      <c r="AI117" s="1117"/>
      <c r="AJ117" s="1117"/>
      <c r="AK117" s="1117"/>
      <c r="AL117" s="1117"/>
      <c r="AM117" s="1117"/>
      <c r="AN117" s="1117"/>
      <c r="AO117" s="1117"/>
      <c r="AP117" s="1117"/>
      <c r="AQ117" s="1117"/>
      <c r="AR117" s="1117"/>
      <c r="AS117" s="1117"/>
      <c r="AT117" s="1117"/>
      <c r="AU117" s="1117"/>
      <c r="AV117" s="1117"/>
      <c r="AW117" s="1117"/>
      <c r="AX117" s="1117"/>
      <c r="AY117" s="1117"/>
      <c r="AZ117" s="1117"/>
      <c r="BA117" s="1117"/>
      <c r="BB117" s="1117"/>
      <c r="BC117" s="1118"/>
      <c r="BD117" s="289"/>
    </row>
    <row r="118" spans="1:56" s="342" customFormat="1" ht="75" customHeight="1">
      <c r="A118" s="499"/>
      <c r="B118" s="1125"/>
      <c r="C118" s="1126"/>
      <c r="D118" s="1126"/>
      <c r="E118" s="1126"/>
      <c r="F118" s="1126"/>
      <c r="G118" s="1126"/>
      <c r="H118" s="1126"/>
      <c r="I118" s="1126"/>
      <c r="J118" s="1126"/>
      <c r="K118" s="1126"/>
      <c r="L118" s="1126"/>
      <c r="M118" s="1126"/>
      <c r="N118" s="1126"/>
      <c r="O118" s="1126"/>
      <c r="P118" s="1126"/>
      <c r="Q118" s="1126"/>
      <c r="R118" s="1126"/>
      <c r="S118" s="1126"/>
      <c r="T118" s="1126"/>
      <c r="U118" s="1126"/>
      <c r="V118" s="1126"/>
      <c r="W118" s="1126"/>
      <c r="X118" s="1126"/>
      <c r="Y118" s="1126"/>
      <c r="Z118" s="1126"/>
      <c r="AA118" s="1126"/>
      <c r="AB118" s="1126"/>
      <c r="AC118" s="1126"/>
      <c r="AD118" s="1126"/>
      <c r="AE118" s="1126"/>
      <c r="AF118" s="1126"/>
      <c r="AG118" s="1126"/>
      <c r="AH118" s="1126"/>
      <c r="AI118" s="1126"/>
      <c r="AJ118" s="1126"/>
      <c r="AK118" s="1126"/>
      <c r="AL118" s="1126"/>
      <c r="AM118" s="1126"/>
      <c r="AN118" s="1126"/>
      <c r="AO118" s="1126"/>
      <c r="AP118" s="1126"/>
      <c r="AQ118" s="1126"/>
      <c r="AR118" s="1126"/>
      <c r="AS118" s="1126"/>
      <c r="AT118" s="1126"/>
      <c r="AU118" s="1126"/>
      <c r="AV118" s="1126"/>
      <c r="AW118" s="1126"/>
      <c r="AX118" s="1126"/>
      <c r="AY118" s="1126"/>
      <c r="AZ118" s="1126"/>
      <c r="BA118" s="1126"/>
      <c r="BB118" s="1126"/>
      <c r="BC118" s="1127"/>
      <c r="BD118" s="197"/>
    </row>
    <row r="119" spans="1:56" ht="6" customHeight="1">
      <c r="A119" s="501"/>
      <c r="B119" s="39"/>
      <c r="C119" s="40"/>
      <c r="D119" s="39"/>
      <c r="E119" s="40"/>
      <c r="F119" s="39"/>
      <c r="G119" s="196"/>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289"/>
    </row>
    <row r="120" spans="1:56">
      <c r="A120" s="502" t="str">
        <f>'2. Quality'!AZ129</f>
        <v/>
      </c>
      <c r="B120" s="1116" t="str">
        <f>CONCATENATE('2. Quality'!E129," ",'2. Quality'!G129)</f>
        <v>2.7 Lear Requirements</v>
      </c>
      <c r="C120" s="1117"/>
      <c r="D120" s="1117"/>
      <c r="E120" s="1117"/>
      <c r="F120" s="1117"/>
      <c r="G120" s="1117"/>
      <c r="H120" s="1117"/>
      <c r="I120" s="1117"/>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7"/>
      <c r="AL120" s="1117"/>
      <c r="AM120" s="1117"/>
      <c r="AN120" s="1117"/>
      <c r="AO120" s="1117"/>
      <c r="AP120" s="1117"/>
      <c r="AQ120" s="1117"/>
      <c r="AR120" s="1117"/>
      <c r="AS120" s="1117"/>
      <c r="AT120" s="1117"/>
      <c r="AU120" s="1117"/>
      <c r="AV120" s="1117"/>
      <c r="AW120" s="1117"/>
      <c r="AX120" s="1117"/>
      <c r="AY120" s="1117"/>
      <c r="AZ120" s="1117"/>
      <c r="BA120" s="1117"/>
      <c r="BB120" s="1117"/>
      <c r="BC120" s="1118"/>
      <c r="BD120" s="289"/>
    </row>
    <row r="121" spans="1:56" s="342" customFormat="1" ht="75" customHeight="1">
      <c r="A121" s="499"/>
      <c r="B121" s="1125"/>
      <c r="C121" s="1126"/>
      <c r="D121" s="1126"/>
      <c r="E121" s="1126"/>
      <c r="F121" s="1126"/>
      <c r="G121" s="1126"/>
      <c r="H121" s="1126"/>
      <c r="I121" s="1126"/>
      <c r="J121" s="1126"/>
      <c r="K121" s="1126"/>
      <c r="L121" s="1126"/>
      <c r="M121" s="1126"/>
      <c r="N121" s="1126"/>
      <c r="O121" s="1126"/>
      <c r="P121" s="1126"/>
      <c r="Q121" s="1126"/>
      <c r="R121" s="1126"/>
      <c r="S121" s="1126"/>
      <c r="T121" s="1126"/>
      <c r="U121" s="1126"/>
      <c r="V121" s="1126"/>
      <c r="W121" s="1126"/>
      <c r="X121" s="1126"/>
      <c r="Y121" s="1126"/>
      <c r="Z121" s="1126"/>
      <c r="AA121" s="1126"/>
      <c r="AB121" s="1126"/>
      <c r="AC121" s="1126"/>
      <c r="AD121" s="1126"/>
      <c r="AE121" s="1126"/>
      <c r="AF121" s="1126"/>
      <c r="AG121" s="1126"/>
      <c r="AH121" s="1126"/>
      <c r="AI121" s="1126"/>
      <c r="AJ121" s="1126"/>
      <c r="AK121" s="1126"/>
      <c r="AL121" s="1126"/>
      <c r="AM121" s="1126"/>
      <c r="AN121" s="1126"/>
      <c r="AO121" s="1126"/>
      <c r="AP121" s="1126"/>
      <c r="AQ121" s="1126"/>
      <c r="AR121" s="1126"/>
      <c r="AS121" s="1126"/>
      <c r="AT121" s="1126"/>
      <c r="AU121" s="1126"/>
      <c r="AV121" s="1126"/>
      <c r="AW121" s="1126"/>
      <c r="AX121" s="1126"/>
      <c r="AY121" s="1126"/>
      <c r="AZ121" s="1126"/>
      <c r="BA121" s="1126"/>
      <c r="BB121" s="1126"/>
      <c r="BC121" s="1127"/>
      <c r="BD121" s="197"/>
    </row>
    <row r="122" spans="1:56" ht="6" customHeight="1">
      <c r="A122" s="501"/>
      <c r="B122" s="39"/>
      <c r="C122" s="40"/>
      <c r="D122" s="39"/>
      <c r="E122" s="40"/>
      <c r="F122" s="39"/>
      <c r="G122" s="196"/>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289"/>
    </row>
    <row r="123" spans="1:56">
      <c r="A123" s="502" t="str">
        <f>'2. Quality'!AZ145</f>
        <v/>
      </c>
      <c r="B123" s="1116" t="str">
        <f>CONCATENATE('2. Quality'!E145," ",'2. Quality'!G145)</f>
        <v>2.8 OEM's Customer Specific Requirements &amp; Statutory and Regulatory Requirements</v>
      </c>
      <c r="C123" s="1117"/>
      <c r="D123" s="1117"/>
      <c r="E123" s="1117"/>
      <c r="F123" s="1117"/>
      <c r="G123" s="1117"/>
      <c r="H123" s="1117"/>
      <c r="I123" s="1117"/>
      <c r="J123" s="1117"/>
      <c r="K123" s="1117"/>
      <c r="L123" s="1117"/>
      <c r="M123" s="1117"/>
      <c r="N123" s="1117"/>
      <c r="O123" s="1117"/>
      <c r="P123" s="1117"/>
      <c r="Q123" s="1117"/>
      <c r="R123" s="1117"/>
      <c r="S123" s="1117"/>
      <c r="T123" s="1117"/>
      <c r="U123" s="1117"/>
      <c r="V123" s="1117"/>
      <c r="W123" s="1117"/>
      <c r="X123" s="1117"/>
      <c r="Y123" s="1117"/>
      <c r="Z123" s="1117"/>
      <c r="AA123" s="1117"/>
      <c r="AB123" s="1117"/>
      <c r="AC123" s="1117"/>
      <c r="AD123" s="1117"/>
      <c r="AE123" s="1117"/>
      <c r="AF123" s="1117"/>
      <c r="AG123" s="1117"/>
      <c r="AH123" s="1117"/>
      <c r="AI123" s="1117"/>
      <c r="AJ123" s="1117"/>
      <c r="AK123" s="1117"/>
      <c r="AL123" s="1117"/>
      <c r="AM123" s="1117"/>
      <c r="AN123" s="1117"/>
      <c r="AO123" s="1117"/>
      <c r="AP123" s="1117"/>
      <c r="AQ123" s="1117"/>
      <c r="AR123" s="1117"/>
      <c r="AS123" s="1117"/>
      <c r="AT123" s="1117"/>
      <c r="AU123" s="1117"/>
      <c r="AV123" s="1117"/>
      <c r="AW123" s="1117"/>
      <c r="AX123" s="1117"/>
      <c r="AY123" s="1117"/>
      <c r="AZ123" s="1117"/>
      <c r="BA123" s="1117"/>
      <c r="BB123" s="1117"/>
      <c r="BC123" s="1118"/>
      <c r="BD123" s="289"/>
    </row>
    <row r="124" spans="1:56" s="342" customFormat="1" ht="75" customHeight="1">
      <c r="A124" s="499"/>
      <c r="B124" s="1125"/>
      <c r="C124" s="1126"/>
      <c r="D124" s="1126"/>
      <c r="E124" s="1126"/>
      <c r="F124" s="1126"/>
      <c r="G124" s="1126"/>
      <c r="H124" s="1126"/>
      <c r="I124" s="1126"/>
      <c r="J124" s="1126"/>
      <c r="K124" s="1126"/>
      <c r="L124" s="1126"/>
      <c r="M124" s="1126"/>
      <c r="N124" s="1126"/>
      <c r="O124" s="1126"/>
      <c r="P124" s="1126"/>
      <c r="Q124" s="1126"/>
      <c r="R124" s="1126"/>
      <c r="S124" s="1126"/>
      <c r="T124" s="1126"/>
      <c r="U124" s="1126"/>
      <c r="V124" s="1126"/>
      <c r="W124" s="1126"/>
      <c r="X124" s="1126"/>
      <c r="Y124" s="1126"/>
      <c r="Z124" s="1126"/>
      <c r="AA124" s="1126"/>
      <c r="AB124" s="1126"/>
      <c r="AC124" s="1126"/>
      <c r="AD124" s="1126"/>
      <c r="AE124" s="1126"/>
      <c r="AF124" s="1126"/>
      <c r="AG124" s="1126"/>
      <c r="AH124" s="1126"/>
      <c r="AI124" s="1126"/>
      <c r="AJ124" s="1126"/>
      <c r="AK124" s="1126"/>
      <c r="AL124" s="1126"/>
      <c r="AM124" s="1126"/>
      <c r="AN124" s="1126"/>
      <c r="AO124" s="1126"/>
      <c r="AP124" s="1126"/>
      <c r="AQ124" s="1126"/>
      <c r="AR124" s="1126"/>
      <c r="AS124" s="1126"/>
      <c r="AT124" s="1126"/>
      <c r="AU124" s="1126"/>
      <c r="AV124" s="1126"/>
      <c r="AW124" s="1126"/>
      <c r="AX124" s="1126"/>
      <c r="AY124" s="1126"/>
      <c r="AZ124" s="1126"/>
      <c r="BA124" s="1126"/>
      <c r="BB124" s="1126"/>
      <c r="BC124" s="1127"/>
      <c r="BD124" s="197"/>
    </row>
    <row r="125" spans="1:56" s="342" customFormat="1" ht="6" customHeight="1">
      <c r="A125" s="503"/>
      <c r="B125" s="39"/>
      <c r="C125" s="40"/>
      <c r="D125" s="39"/>
      <c r="E125" s="40"/>
      <c r="F125" s="39"/>
      <c r="G125" s="196"/>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197"/>
    </row>
    <row r="126" spans="1:56" s="342" customFormat="1" ht="12.75" customHeight="1">
      <c r="A126" s="499"/>
      <c r="B126" s="1128" t="s">
        <v>114</v>
      </c>
      <c r="C126" s="1129"/>
      <c r="D126" s="1129"/>
      <c r="E126" s="1129"/>
      <c r="F126" s="1129"/>
      <c r="G126" s="1129"/>
      <c r="H126" s="1129"/>
      <c r="I126" s="1129"/>
      <c r="J126" s="1129"/>
      <c r="K126" s="1129"/>
      <c r="L126" s="1129"/>
      <c r="M126" s="1129"/>
      <c r="N126" s="1129"/>
      <c r="O126" s="1129"/>
      <c r="P126" s="1129"/>
      <c r="Q126" s="1129"/>
      <c r="R126" s="1129"/>
      <c r="S126" s="1129"/>
      <c r="T126" s="1129"/>
      <c r="U126" s="1129"/>
      <c r="V126" s="1129"/>
      <c r="W126" s="1129"/>
      <c r="X126" s="1129"/>
      <c r="Y126" s="1129"/>
      <c r="Z126" s="1129"/>
      <c r="AA126" s="1129"/>
      <c r="AB126" s="1129"/>
      <c r="AC126" s="1129"/>
      <c r="AD126" s="1129"/>
      <c r="AE126" s="1129"/>
      <c r="AF126" s="1129"/>
      <c r="AG126" s="1129"/>
      <c r="AH126" s="1129"/>
      <c r="AI126" s="1129"/>
      <c r="AJ126" s="1129"/>
      <c r="AK126" s="1129"/>
      <c r="AL126" s="1129"/>
      <c r="AM126" s="1129"/>
      <c r="AN126" s="1129"/>
      <c r="AO126" s="1129"/>
      <c r="AP126" s="1129"/>
      <c r="AQ126" s="1129"/>
      <c r="AR126" s="1129"/>
      <c r="AS126" s="1129"/>
      <c r="AT126" s="1129"/>
      <c r="AU126" s="1129"/>
      <c r="AV126" s="1129"/>
      <c r="AW126" s="1129"/>
      <c r="AX126" s="1129"/>
      <c r="AY126" s="1129"/>
      <c r="AZ126" s="1129"/>
      <c r="BA126" s="1129"/>
      <c r="BB126" s="1129"/>
      <c r="BC126" s="1130"/>
      <c r="BD126" s="197"/>
    </row>
    <row r="127" spans="1:56" ht="6" customHeight="1">
      <c r="A127" s="501"/>
      <c r="B127" s="39"/>
      <c r="C127" s="40"/>
      <c r="D127" s="39"/>
      <c r="E127" s="40"/>
      <c r="F127" s="39"/>
      <c r="G127" s="196"/>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289"/>
    </row>
    <row r="128" spans="1:56">
      <c r="A128" s="502" t="str">
        <f>'3. Production'!AZ31</f>
        <v/>
      </c>
      <c r="B128" s="1116" t="str">
        <f>CONCATENATE('3. Production'!E31," ",'3. Production'!G31)</f>
        <v>3.1 Process Control</v>
      </c>
      <c r="C128" s="1117"/>
      <c r="D128" s="1117"/>
      <c r="E128" s="1117"/>
      <c r="F128" s="1117"/>
      <c r="G128" s="1117"/>
      <c r="H128" s="1117"/>
      <c r="I128" s="1117"/>
      <c r="J128" s="1117"/>
      <c r="K128" s="1117"/>
      <c r="L128" s="1117"/>
      <c r="M128" s="1117"/>
      <c r="N128" s="1117"/>
      <c r="O128" s="1117"/>
      <c r="P128" s="1117"/>
      <c r="Q128" s="1117"/>
      <c r="R128" s="1117"/>
      <c r="S128" s="1117"/>
      <c r="T128" s="1117"/>
      <c r="U128" s="1117"/>
      <c r="V128" s="1117"/>
      <c r="W128" s="1117"/>
      <c r="X128" s="1117"/>
      <c r="Y128" s="1117"/>
      <c r="Z128" s="1117"/>
      <c r="AA128" s="1117"/>
      <c r="AB128" s="1117"/>
      <c r="AC128" s="1117"/>
      <c r="AD128" s="1117"/>
      <c r="AE128" s="1117"/>
      <c r="AF128" s="1117"/>
      <c r="AG128" s="1117"/>
      <c r="AH128" s="1117"/>
      <c r="AI128" s="1117"/>
      <c r="AJ128" s="1117"/>
      <c r="AK128" s="1117"/>
      <c r="AL128" s="1117"/>
      <c r="AM128" s="1117"/>
      <c r="AN128" s="1117"/>
      <c r="AO128" s="1117"/>
      <c r="AP128" s="1117"/>
      <c r="AQ128" s="1117"/>
      <c r="AR128" s="1117"/>
      <c r="AS128" s="1117"/>
      <c r="AT128" s="1117"/>
      <c r="AU128" s="1117"/>
      <c r="AV128" s="1117"/>
      <c r="AW128" s="1117"/>
      <c r="AX128" s="1117"/>
      <c r="AY128" s="1117"/>
      <c r="AZ128" s="1117"/>
      <c r="BA128" s="1117"/>
      <c r="BB128" s="1117"/>
      <c r="BC128" s="1118"/>
      <c r="BD128" s="289"/>
    </row>
    <row r="129" spans="1:56" s="342" customFormat="1" ht="75" customHeight="1">
      <c r="A129" s="499"/>
      <c r="B129" s="1125"/>
      <c r="C129" s="1126"/>
      <c r="D129" s="1126"/>
      <c r="E129" s="1126"/>
      <c r="F129" s="1126"/>
      <c r="G129" s="1126"/>
      <c r="H129" s="1126"/>
      <c r="I129" s="1126"/>
      <c r="J129" s="1126"/>
      <c r="K129" s="1126"/>
      <c r="L129" s="1126"/>
      <c r="M129" s="1126"/>
      <c r="N129" s="1126"/>
      <c r="O129" s="1126"/>
      <c r="P129" s="1126"/>
      <c r="Q129" s="1126"/>
      <c r="R129" s="1126"/>
      <c r="S129" s="1126"/>
      <c r="T129" s="1126"/>
      <c r="U129" s="1126"/>
      <c r="V129" s="1126"/>
      <c r="W129" s="1126"/>
      <c r="X129" s="1126"/>
      <c r="Y129" s="1126"/>
      <c r="Z129" s="1126"/>
      <c r="AA129" s="1126"/>
      <c r="AB129" s="1126"/>
      <c r="AC129" s="1126"/>
      <c r="AD129" s="1126"/>
      <c r="AE129" s="1126"/>
      <c r="AF129" s="1126"/>
      <c r="AG129" s="1126"/>
      <c r="AH129" s="1126"/>
      <c r="AI129" s="1126"/>
      <c r="AJ129" s="1126"/>
      <c r="AK129" s="1126"/>
      <c r="AL129" s="1126"/>
      <c r="AM129" s="1126"/>
      <c r="AN129" s="1126"/>
      <c r="AO129" s="1126"/>
      <c r="AP129" s="1126"/>
      <c r="AQ129" s="1126"/>
      <c r="AR129" s="1126"/>
      <c r="AS129" s="1126"/>
      <c r="AT129" s="1126"/>
      <c r="AU129" s="1126"/>
      <c r="AV129" s="1126"/>
      <c r="AW129" s="1126"/>
      <c r="AX129" s="1126"/>
      <c r="AY129" s="1126"/>
      <c r="AZ129" s="1126"/>
      <c r="BA129" s="1126"/>
      <c r="BB129" s="1126"/>
      <c r="BC129" s="1127"/>
      <c r="BD129" s="197"/>
    </row>
    <row r="130" spans="1:56" ht="6" customHeight="1">
      <c r="A130" s="501"/>
      <c r="B130" s="39"/>
      <c r="C130" s="40"/>
      <c r="D130" s="39"/>
      <c r="E130" s="40"/>
      <c r="F130" s="39"/>
      <c r="G130" s="196"/>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289"/>
    </row>
    <row r="131" spans="1:56">
      <c r="A131" s="502" t="str">
        <f>'3. Production'!AZ47</f>
        <v/>
      </c>
      <c r="B131" s="1116" t="str">
        <f>CONCATENATE('3. Production'!E47," ",'3. Production'!G47)</f>
        <v>3.2 Manufacturing Metrics</v>
      </c>
      <c r="C131" s="1117"/>
      <c r="D131" s="1117"/>
      <c r="E131" s="1117"/>
      <c r="F131" s="1117"/>
      <c r="G131" s="1117"/>
      <c r="H131" s="1117"/>
      <c r="I131" s="1117"/>
      <c r="J131" s="1117"/>
      <c r="K131" s="1117"/>
      <c r="L131" s="1117"/>
      <c r="M131" s="1117"/>
      <c r="N131" s="1117"/>
      <c r="O131" s="1117"/>
      <c r="P131" s="1117"/>
      <c r="Q131" s="1117"/>
      <c r="R131" s="1117"/>
      <c r="S131" s="1117"/>
      <c r="T131" s="1117"/>
      <c r="U131" s="1117"/>
      <c r="V131" s="1117"/>
      <c r="W131" s="1117"/>
      <c r="X131" s="1117"/>
      <c r="Y131" s="1117"/>
      <c r="Z131" s="1117"/>
      <c r="AA131" s="1117"/>
      <c r="AB131" s="1117"/>
      <c r="AC131" s="1117"/>
      <c r="AD131" s="1117"/>
      <c r="AE131" s="1117"/>
      <c r="AF131" s="1117"/>
      <c r="AG131" s="1117"/>
      <c r="AH131" s="1117"/>
      <c r="AI131" s="1117"/>
      <c r="AJ131" s="1117"/>
      <c r="AK131" s="1117"/>
      <c r="AL131" s="1117"/>
      <c r="AM131" s="1117"/>
      <c r="AN131" s="1117"/>
      <c r="AO131" s="1117"/>
      <c r="AP131" s="1117"/>
      <c r="AQ131" s="1117"/>
      <c r="AR131" s="1117"/>
      <c r="AS131" s="1117"/>
      <c r="AT131" s="1117"/>
      <c r="AU131" s="1117"/>
      <c r="AV131" s="1117"/>
      <c r="AW131" s="1117"/>
      <c r="AX131" s="1117"/>
      <c r="AY131" s="1117"/>
      <c r="AZ131" s="1117"/>
      <c r="BA131" s="1117"/>
      <c r="BB131" s="1117"/>
      <c r="BC131" s="1118"/>
      <c r="BD131" s="289"/>
    </row>
    <row r="132" spans="1:56" s="342" customFormat="1" ht="75" customHeight="1">
      <c r="A132" s="499"/>
      <c r="B132" s="1125"/>
      <c r="C132" s="1126"/>
      <c r="D132" s="1126"/>
      <c r="E132" s="1126"/>
      <c r="F132" s="1126"/>
      <c r="G132" s="1126"/>
      <c r="H132" s="1126"/>
      <c r="I132" s="1126"/>
      <c r="J132" s="1126"/>
      <c r="K132" s="1126"/>
      <c r="L132" s="1126"/>
      <c r="M132" s="1126"/>
      <c r="N132" s="1126"/>
      <c r="O132" s="1126"/>
      <c r="P132" s="1126"/>
      <c r="Q132" s="1126"/>
      <c r="R132" s="1126"/>
      <c r="S132" s="1126"/>
      <c r="T132" s="1126"/>
      <c r="U132" s="1126"/>
      <c r="V132" s="1126"/>
      <c r="W132" s="1126"/>
      <c r="X132" s="1126"/>
      <c r="Y132" s="1126"/>
      <c r="Z132" s="1126"/>
      <c r="AA132" s="1126"/>
      <c r="AB132" s="1126"/>
      <c r="AC132" s="1126"/>
      <c r="AD132" s="1126"/>
      <c r="AE132" s="1126"/>
      <c r="AF132" s="1126"/>
      <c r="AG132" s="1126"/>
      <c r="AH132" s="1126"/>
      <c r="AI132" s="1126"/>
      <c r="AJ132" s="1126"/>
      <c r="AK132" s="1126"/>
      <c r="AL132" s="1126"/>
      <c r="AM132" s="1126"/>
      <c r="AN132" s="1126"/>
      <c r="AO132" s="1126"/>
      <c r="AP132" s="1126"/>
      <c r="AQ132" s="1126"/>
      <c r="AR132" s="1126"/>
      <c r="AS132" s="1126"/>
      <c r="AT132" s="1126"/>
      <c r="AU132" s="1126"/>
      <c r="AV132" s="1126"/>
      <c r="AW132" s="1126"/>
      <c r="AX132" s="1126"/>
      <c r="AY132" s="1126"/>
      <c r="AZ132" s="1126"/>
      <c r="BA132" s="1126"/>
      <c r="BB132" s="1126"/>
      <c r="BC132" s="1127"/>
      <c r="BD132" s="197"/>
    </row>
    <row r="133" spans="1:56" s="342" customFormat="1" ht="6" customHeight="1">
      <c r="A133" s="503"/>
      <c r="B133" s="227"/>
      <c r="C133" s="228"/>
      <c r="D133" s="227"/>
      <c r="E133" s="228"/>
      <c r="F133" s="227"/>
      <c r="G133" s="229"/>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40"/>
      <c r="BD133" s="197"/>
    </row>
    <row r="134" spans="1:56" s="342" customFormat="1">
      <c r="A134" s="504" t="str">
        <f>'3. Production'!AZ63</f>
        <v/>
      </c>
      <c r="B134" s="1116" t="str">
        <f>CONCATENATE('3. Production'!E63," ",'3. Production'!G63)</f>
        <v>3.3 Disciplined Problem Solving</v>
      </c>
      <c r="C134" s="1117"/>
      <c r="D134" s="1117"/>
      <c r="E134" s="1117"/>
      <c r="F134" s="1117"/>
      <c r="G134" s="1117"/>
      <c r="H134" s="1117"/>
      <c r="I134" s="1117"/>
      <c r="J134" s="1117"/>
      <c r="K134" s="1117"/>
      <c r="L134" s="1117"/>
      <c r="M134" s="1117"/>
      <c r="N134" s="1117"/>
      <c r="O134" s="1117"/>
      <c r="P134" s="1117"/>
      <c r="Q134" s="1117"/>
      <c r="R134" s="1117"/>
      <c r="S134" s="1117"/>
      <c r="T134" s="1117"/>
      <c r="U134" s="1117"/>
      <c r="V134" s="1117"/>
      <c r="W134" s="1117"/>
      <c r="X134" s="1117"/>
      <c r="Y134" s="1117"/>
      <c r="Z134" s="1117"/>
      <c r="AA134" s="1117"/>
      <c r="AB134" s="1117"/>
      <c r="AC134" s="1117"/>
      <c r="AD134" s="1117"/>
      <c r="AE134" s="1117"/>
      <c r="AF134" s="1117"/>
      <c r="AG134" s="1117"/>
      <c r="AH134" s="1117"/>
      <c r="AI134" s="1117"/>
      <c r="AJ134" s="1117"/>
      <c r="AK134" s="1117"/>
      <c r="AL134" s="1117"/>
      <c r="AM134" s="1117"/>
      <c r="AN134" s="1117"/>
      <c r="AO134" s="1117"/>
      <c r="AP134" s="1117"/>
      <c r="AQ134" s="1117"/>
      <c r="AR134" s="1117"/>
      <c r="AS134" s="1117"/>
      <c r="AT134" s="1117"/>
      <c r="AU134" s="1117"/>
      <c r="AV134" s="1117"/>
      <c r="AW134" s="1117"/>
      <c r="AX134" s="1117"/>
      <c r="AY134" s="1117"/>
      <c r="AZ134" s="1117"/>
      <c r="BA134" s="1117"/>
      <c r="BB134" s="1117"/>
      <c r="BC134" s="1118"/>
      <c r="BD134" s="197"/>
    </row>
    <row r="135" spans="1:56" s="342" customFormat="1" ht="75" customHeight="1">
      <c r="A135" s="499"/>
      <c r="B135" s="1125"/>
      <c r="C135" s="1126"/>
      <c r="D135" s="1126"/>
      <c r="E135" s="1126"/>
      <c r="F135" s="1126"/>
      <c r="G135" s="1126"/>
      <c r="H135" s="1126"/>
      <c r="I135" s="1126"/>
      <c r="J135" s="1126"/>
      <c r="K135" s="1126"/>
      <c r="L135" s="1126"/>
      <c r="M135" s="1126"/>
      <c r="N135" s="1126"/>
      <c r="O135" s="1126"/>
      <c r="P135" s="1126"/>
      <c r="Q135" s="1126"/>
      <c r="R135" s="1126"/>
      <c r="S135" s="1126"/>
      <c r="T135" s="1126"/>
      <c r="U135" s="1126"/>
      <c r="V135" s="1126"/>
      <c r="W135" s="1126"/>
      <c r="X135" s="1126"/>
      <c r="Y135" s="1126"/>
      <c r="Z135" s="1126"/>
      <c r="AA135" s="1126"/>
      <c r="AB135" s="1126"/>
      <c r="AC135" s="1126"/>
      <c r="AD135" s="1126"/>
      <c r="AE135" s="1126"/>
      <c r="AF135" s="1126"/>
      <c r="AG135" s="1126"/>
      <c r="AH135" s="1126"/>
      <c r="AI135" s="1126"/>
      <c r="AJ135" s="1126"/>
      <c r="AK135" s="1126"/>
      <c r="AL135" s="1126"/>
      <c r="AM135" s="1126"/>
      <c r="AN135" s="1126"/>
      <c r="AO135" s="1126"/>
      <c r="AP135" s="1126"/>
      <c r="AQ135" s="1126"/>
      <c r="AR135" s="1126"/>
      <c r="AS135" s="1126"/>
      <c r="AT135" s="1126"/>
      <c r="AU135" s="1126"/>
      <c r="AV135" s="1126"/>
      <c r="AW135" s="1126"/>
      <c r="AX135" s="1126"/>
      <c r="AY135" s="1126"/>
      <c r="AZ135" s="1126"/>
      <c r="BA135" s="1126"/>
      <c r="BB135" s="1126"/>
      <c r="BC135" s="1127"/>
      <c r="BD135" s="197"/>
    </row>
    <row r="136" spans="1:56" ht="6" customHeight="1">
      <c r="A136" s="501"/>
      <c r="B136" s="39"/>
      <c r="C136" s="40"/>
      <c r="D136" s="39"/>
      <c r="E136" s="40"/>
      <c r="F136" s="39"/>
      <c r="G136" s="196"/>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289"/>
    </row>
    <row r="137" spans="1:56">
      <c r="A137" s="502" t="str">
        <f>'3. Production'!AZ79</f>
        <v/>
      </c>
      <c r="B137" s="1116" t="str">
        <f>CONCATENATE('3. Production'!E79," ",'3. Production'!G79)</f>
        <v>3.4 Training</v>
      </c>
      <c r="C137" s="1117"/>
      <c r="D137" s="1117"/>
      <c r="E137" s="1117"/>
      <c r="F137" s="1117"/>
      <c r="G137" s="1117"/>
      <c r="H137" s="1117"/>
      <c r="I137" s="1117"/>
      <c r="J137" s="1117"/>
      <c r="K137" s="1117"/>
      <c r="L137" s="1117"/>
      <c r="M137" s="1117"/>
      <c r="N137" s="1117"/>
      <c r="O137" s="1117"/>
      <c r="P137" s="1117"/>
      <c r="Q137" s="1117"/>
      <c r="R137" s="1117"/>
      <c r="S137" s="1117"/>
      <c r="T137" s="1117"/>
      <c r="U137" s="1117"/>
      <c r="V137" s="1117"/>
      <c r="W137" s="1117"/>
      <c r="X137" s="1117"/>
      <c r="Y137" s="1117"/>
      <c r="Z137" s="1117"/>
      <c r="AA137" s="1117"/>
      <c r="AB137" s="1117"/>
      <c r="AC137" s="1117"/>
      <c r="AD137" s="1117"/>
      <c r="AE137" s="1117"/>
      <c r="AF137" s="1117"/>
      <c r="AG137" s="1117"/>
      <c r="AH137" s="1117"/>
      <c r="AI137" s="1117"/>
      <c r="AJ137" s="1117"/>
      <c r="AK137" s="1117"/>
      <c r="AL137" s="1117"/>
      <c r="AM137" s="1117"/>
      <c r="AN137" s="1117"/>
      <c r="AO137" s="1117"/>
      <c r="AP137" s="1117"/>
      <c r="AQ137" s="1117"/>
      <c r="AR137" s="1117"/>
      <c r="AS137" s="1117"/>
      <c r="AT137" s="1117"/>
      <c r="AU137" s="1117"/>
      <c r="AV137" s="1117"/>
      <c r="AW137" s="1117"/>
      <c r="AX137" s="1117"/>
      <c r="AY137" s="1117"/>
      <c r="AZ137" s="1117"/>
      <c r="BA137" s="1117"/>
      <c r="BB137" s="1117"/>
      <c r="BC137" s="1118"/>
      <c r="BD137" s="289"/>
    </row>
    <row r="138" spans="1:56" s="342" customFormat="1" ht="75" customHeight="1">
      <c r="A138" s="499"/>
      <c r="B138" s="1125"/>
      <c r="C138" s="1126"/>
      <c r="D138" s="1126"/>
      <c r="E138" s="1126"/>
      <c r="F138" s="1126"/>
      <c r="G138" s="1126"/>
      <c r="H138" s="1126"/>
      <c r="I138" s="1126"/>
      <c r="J138" s="1126"/>
      <c r="K138" s="1126"/>
      <c r="L138" s="1126"/>
      <c r="M138" s="1126"/>
      <c r="N138" s="1126"/>
      <c r="O138" s="1126"/>
      <c r="P138" s="1126"/>
      <c r="Q138" s="1126"/>
      <c r="R138" s="1126"/>
      <c r="S138" s="1126"/>
      <c r="T138" s="1126"/>
      <c r="U138" s="1126"/>
      <c r="V138" s="1126"/>
      <c r="W138" s="1126"/>
      <c r="X138" s="1126"/>
      <c r="Y138" s="1126"/>
      <c r="Z138" s="1126"/>
      <c r="AA138" s="1126"/>
      <c r="AB138" s="1126"/>
      <c r="AC138" s="1126"/>
      <c r="AD138" s="1126"/>
      <c r="AE138" s="1126"/>
      <c r="AF138" s="1126"/>
      <c r="AG138" s="1126"/>
      <c r="AH138" s="1126"/>
      <c r="AI138" s="1126"/>
      <c r="AJ138" s="1126"/>
      <c r="AK138" s="1126"/>
      <c r="AL138" s="1126"/>
      <c r="AM138" s="1126"/>
      <c r="AN138" s="1126"/>
      <c r="AO138" s="1126"/>
      <c r="AP138" s="1126"/>
      <c r="AQ138" s="1126"/>
      <c r="AR138" s="1126"/>
      <c r="AS138" s="1126"/>
      <c r="AT138" s="1126"/>
      <c r="AU138" s="1126"/>
      <c r="AV138" s="1126"/>
      <c r="AW138" s="1126"/>
      <c r="AX138" s="1126"/>
      <c r="AY138" s="1126"/>
      <c r="AZ138" s="1126"/>
      <c r="BA138" s="1126"/>
      <c r="BB138" s="1126"/>
      <c r="BC138" s="1127"/>
      <c r="BD138" s="197"/>
    </row>
    <row r="139" spans="1:56" ht="6" customHeight="1">
      <c r="A139" s="501"/>
      <c r="B139" s="39"/>
      <c r="C139" s="40"/>
      <c r="D139" s="39"/>
      <c r="E139" s="40"/>
      <c r="F139" s="39"/>
      <c r="G139" s="196"/>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289"/>
    </row>
    <row r="140" spans="1:56">
      <c r="A140" s="502" t="str">
        <f>'3. Production'!AZ95</f>
        <v/>
      </c>
      <c r="B140" s="1116" t="str">
        <f>CONCATENATE('3. Production'!E95," ",'3. Production'!G95)</f>
        <v>3.5 Process and Product Improvement</v>
      </c>
      <c r="C140" s="1117"/>
      <c r="D140" s="1117"/>
      <c r="E140" s="1117"/>
      <c r="F140" s="1117"/>
      <c r="G140" s="1117"/>
      <c r="H140" s="1117"/>
      <c r="I140" s="1117"/>
      <c r="J140" s="1117"/>
      <c r="K140" s="1117"/>
      <c r="L140" s="1117"/>
      <c r="M140" s="1117"/>
      <c r="N140" s="1117"/>
      <c r="O140" s="1117"/>
      <c r="P140" s="1117"/>
      <c r="Q140" s="1117"/>
      <c r="R140" s="1117"/>
      <c r="S140" s="1117"/>
      <c r="T140" s="1117"/>
      <c r="U140" s="1117"/>
      <c r="V140" s="1117"/>
      <c r="W140" s="1117"/>
      <c r="X140" s="1117"/>
      <c r="Y140" s="1117"/>
      <c r="Z140" s="1117"/>
      <c r="AA140" s="1117"/>
      <c r="AB140" s="1117"/>
      <c r="AC140" s="1117"/>
      <c r="AD140" s="1117"/>
      <c r="AE140" s="1117"/>
      <c r="AF140" s="1117"/>
      <c r="AG140" s="1117"/>
      <c r="AH140" s="1117"/>
      <c r="AI140" s="1117"/>
      <c r="AJ140" s="1117"/>
      <c r="AK140" s="1117"/>
      <c r="AL140" s="1117"/>
      <c r="AM140" s="1117"/>
      <c r="AN140" s="1117"/>
      <c r="AO140" s="1117"/>
      <c r="AP140" s="1117"/>
      <c r="AQ140" s="1117"/>
      <c r="AR140" s="1117"/>
      <c r="AS140" s="1117"/>
      <c r="AT140" s="1117"/>
      <c r="AU140" s="1117"/>
      <c r="AV140" s="1117"/>
      <c r="AW140" s="1117"/>
      <c r="AX140" s="1117"/>
      <c r="AY140" s="1117"/>
      <c r="AZ140" s="1117"/>
      <c r="BA140" s="1117"/>
      <c r="BB140" s="1117"/>
      <c r="BC140" s="1118"/>
      <c r="BD140" s="289"/>
    </row>
    <row r="141" spans="1:56" s="342" customFormat="1" ht="75" customHeight="1">
      <c r="A141" s="499"/>
      <c r="B141" s="1125"/>
      <c r="C141" s="1126"/>
      <c r="D141" s="1126"/>
      <c r="E141" s="1126"/>
      <c r="F141" s="1126"/>
      <c r="G141" s="1126"/>
      <c r="H141" s="1126"/>
      <c r="I141" s="1126"/>
      <c r="J141" s="1126"/>
      <c r="K141" s="1126"/>
      <c r="L141" s="1126"/>
      <c r="M141" s="1126"/>
      <c r="N141" s="1126"/>
      <c r="O141" s="1126"/>
      <c r="P141" s="1126"/>
      <c r="Q141" s="1126"/>
      <c r="R141" s="1126"/>
      <c r="S141" s="1126"/>
      <c r="T141" s="1126"/>
      <c r="U141" s="1126"/>
      <c r="V141" s="1126"/>
      <c r="W141" s="1126"/>
      <c r="X141" s="1126"/>
      <c r="Y141" s="1126"/>
      <c r="Z141" s="1126"/>
      <c r="AA141" s="1126"/>
      <c r="AB141" s="1126"/>
      <c r="AC141" s="1126"/>
      <c r="AD141" s="1126"/>
      <c r="AE141" s="1126"/>
      <c r="AF141" s="1126"/>
      <c r="AG141" s="1126"/>
      <c r="AH141" s="1126"/>
      <c r="AI141" s="1126"/>
      <c r="AJ141" s="1126"/>
      <c r="AK141" s="1126"/>
      <c r="AL141" s="1126"/>
      <c r="AM141" s="1126"/>
      <c r="AN141" s="1126"/>
      <c r="AO141" s="1126"/>
      <c r="AP141" s="1126"/>
      <c r="AQ141" s="1126"/>
      <c r="AR141" s="1126"/>
      <c r="AS141" s="1126"/>
      <c r="AT141" s="1126"/>
      <c r="AU141" s="1126"/>
      <c r="AV141" s="1126"/>
      <c r="AW141" s="1126"/>
      <c r="AX141" s="1126"/>
      <c r="AY141" s="1126"/>
      <c r="AZ141" s="1126"/>
      <c r="BA141" s="1126"/>
      <c r="BB141" s="1126"/>
      <c r="BC141" s="1127"/>
      <c r="BD141" s="197"/>
    </row>
    <row r="142" spans="1:56" ht="6" customHeight="1">
      <c r="A142" s="501"/>
      <c r="B142" s="39"/>
      <c r="C142" s="40"/>
      <c r="D142" s="39"/>
      <c r="E142" s="40"/>
      <c r="F142" s="39"/>
      <c r="G142" s="196"/>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289"/>
    </row>
    <row r="143" spans="1:56">
      <c r="A143" s="502" t="str">
        <f>'3. Production'!AZ111</f>
        <v/>
      </c>
      <c r="B143" s="1116" t="str">
        <f>CONCATENATE('3. Production'!E111," ",'3. Production'!G111)</f>
        <v>3.6 By-pass control for SC/CC</v>
      </c>
      <c r="C143" s="1117"/>
      <c r="D143" s="1117"/>
      <c r="E143" s="1117"/>
      <c r="F143" s="1117"/>
      <c r="G143" s="1117"/>
      <c r="H143" s="1117"/>
      <c r="I143" s="1117"/>
      <c r="J143" s="1117"/>
      <c r="K143" s="1117"/>
      <c r="L143" s="1117"/>
      <c r="M143" s="1117"/>
      <c r="N143" s="1117"/>
      <c r="O143" s="1117"/>
      <c r="P143" s="1117"/>
      <c r="Q143" s="1117"/>
      <c r="R143" s="1117"/>
      <c r="S143" s="1117"/>
      <c r="T143" s="1117"/>
      <c r="U143" s="1117"/>
      <c r="V143" s="1117"/>
      <c r="W143" s="1117"/>
      <c r="X143" s="1117"/>
      <c r="Y143" s="1117"/>
      <c r="Z143" s="1117"/>
      <c r="AA143" s="1117"/>
      <c r="AB143" s="1117"/>
      <c r="AC143" s="1117"/>
      <c r="AD143" s="1117"/>
      <c r="AE143" s="1117"/>
      <c r="AF143" s="1117"/>
      <c r="AG143" s="1117"/>
      <c r="AH143" s="1117"/>
      <c r="AI143" s="1117"/>
      <c r="AJ143" s="1117"/>
      <c r="AK143" s="1117"/>
      <c r="AL143" s="1117"/>
      <c r="AM143" s="1117"/>
      <c r="AN143" s="1117"/>
      <c r="AO143" s="1117"/>
      <c r="AP143" s="1117"/>
      <c r="AQ143" s="1117"/>
      <c r="AR143" s="1117"/>
      <c r="AS143" s="1117"/>
      <c r="AT143" s="1117"/>
      <c r="AU143" s="1117"/>
      <c r="AV143" s="1117"/>
      <c r="AW143" s="1117"/>
      <c r="AX143" s="1117"/>
      <c r="AY143" s="1117"/>
      <c r="AZ143" s="1117"/>
      <c r="BA143" s="1117"/>
      <c r="BB143" s="1117"/>
      <c r="BC143" s="1118"/>
      <c r="BD143" s="289"/>
    </row>
    <row r="144" spans="1:56" s="342" customFormat="1" ht="75" customHeight="1">
      <c r="A144" s="499"/>
      <c r="B144" s="1125"/>
      <c r="C144" s="1126"/>
      <c r="D144" s="1126"/>
      <c r="E144" s="1126"/>
      <c r="F144" s="1126"/>
      <c r="G144" s="1126"/>
      <c r="H144" s="1126"/>
      <c r="I144" s="1126"/>
      <c r="J144" s="1126"/>
      <c r="K144" s="1126"/>
      <c r="L144" s="1126"/>
      <c r="M144" s="1126"/>
      <c r="N144" s="1126"/>
      <c r="O144" s="1126"/>
      <c r="P144" s="1126"/>
      <c r="Q144" s="1126"/>
      <c r="R144" s="1126"/>
      <c r="S144" s="1126"/>
      <c r="T144" s="1126"/>
      <c r="U144" s="1126"/>
      <c r="V144" s="1126"/>
      <c r="W144" s="1126"/>
      <c r="X144" s="1126"/>
      <c r="Y144" s="1126"/>
      <c r="Z144" s="1126"/>
      <c r="AA144" s="1126"/>
      <c r="AB144" s="1126"/>
      <c r="AC144" s="1126"/>
      <c r="AD144" s="1126"/>
      <c r="AE144" s="1126"/>
      <c r="AF144" s="1126"/>
      <c r="AG144" s="1126"/>
      <c r="AH144" s="1126"/>
      <c r="AI144" s="1126"/>
      <c r="AJ144" s="1126"/>
      <c r="AK144" s="1126"/>
      <c r="AL144" s="1126"/>
      <c r="AM144" s="1126"/>
      <c r="AN144" s="1126"/>
      <c r="AO144" s="1126"/>
      <c r="AP144" s="1126"/>
      <c r="AQ144" s="1126"/>
      <c r="AR144" s="1126"/>
      <c r="AS144" s="1126"/>
      <c r="AT144" s="1126"/>
      <c r="AU144" s="1126"/>
      <c r="AV144" s="1126"/>
      <c r="AW144" s="1126"/>
      <c r="AX144" s="1126"/>
      <c r="AY144" s="1126"/>
      <c r="AZ144" s="1126"/>
      <c r="BA144" s="1126"/>
      <c r="BB144" s="1126"/>
      <c r="BC144" s="1127"/>
      <c r="BD144" s="197"/>
    </row>
    <row r="145" spans="1:56" s="342" customFormat="1" ht="6" customHeight="1">
      <c r="A145" s="503"/>
      <c r="B145" s="39"/>
      <c r="C145" s="40"/>
      <c r="D145" s="39"/>
      <c r="E145" s="40"/>
      <c r="F145" s="39"/>
      <c r="G145" s="196"/>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197"/>
    </row>
    <row r="146" spans="1:56" s="342" customFormat="1" ht="12.75" customHeight="1">
      <c r="A146" s="499"/>
      <c r="B146" s="1128" t="s">
        <v>117</v>
      </c>
      <c r="C146" s="1129"/>
      <c r="D146" s="1129"/>
      <c r="E146" s="1129"/>
      <c r="F146" s="1129"/>
      <c r="G146" s="1129"/>
      <c r="H146" s="1129"/>
      <c r="I146" s="1129"/>
      <c r="J146" s="1129"/>
      <c r="K146" s="1129"/>
      <c r="L146" s="1129"/>
      <c r="M146" s="1129"/>
      <c r="N146" s="1129"/>
      <c r="O146" s="1129"/>
      <c r="P146" s="1129"/>
      <c r="Q146" s="1129"/>
      <c r="R146" s="1129"/>
      <c r="S146" s="1129"/>
      <c r="T146" s="1129"/>
      <c r="U146" s="1129"/>
      <c r="V146" s="1129"/>
      <c r="W146" s="1129"/>
      <c r="X146" s="1129"/>
      <c r="Y146" s="1129"/>
      <c r="Z146" s="1129"/>
      <c r="AA146" s="1129"/>
      <c r="AB146" s="1129"/>
      <c r="AC146" s="1129"/>
      <c r="AD146" s="1129"/>
      <c r="AE146" s="1129"/>
      <c r="AF146" s="1129"/>
      <c r="AG146" s="1129"/>
      <c r="AH146" s="1129"/>
      <c r="AI146" s="1129"/>
      <c r="AJ146" s="1129"/>
      <c r="AK146" s="1129"/>
      <c r="AL146" s="1129"/>
      <c r="AM146" s="1129"/>
      <c r="AN146" s="1129"/>
      <c r="AO146" s="1129"/>
      <c r="AP146" s="1129"/>
      <c r="AQ146" s="1129"/>
      <c r="AR146" s="1129"/>
      <c r="AS146" s="1129"/>
      <c r="AT146" s="1129"/>
      <c r="AU146" s="1129"/>
      <c r="AV146" s="1129"/>
      <c r="AW146" s="1129"/>
      <c r="AX146" s="1129"/>
      <c r="AY146" s="1129"/>
      <c r="AZ146" s="1129"/>
      <c r="BA146" s="1129"/>
      <c r="BB146" s="1129"/>
      <c r="BC146" s="1130"/>
      <c r="BD146" s="197"/>
    </row>
    <row r="147" spans="1:56" ht="6" customHeight="1">
      <c r="A147" s="501"/>
      <c r="B147" s="39"/>
      <c r="C147" s="40"/>
      <c r="D147" s="39"/>
      <c r="E147" s="40"/>
      <c r="F147" s="39"/>
      <c r="G147" s="196"/>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289"/>
    </row>
    <row r="148" spans="1:56">
      <c r="A148" s="502" t="str">
        <f>'4. Materials'!AZ31</f>
        <v/>
      </c>
      <c r="B148" s="1116" t="str">
        <f>CONCATENATE('4. Materials'!E31," ",'4. Materials'!G31)</f>
        <v>4.1 Schedule &amp; Capacity Planning</v>
      </c>
      <c r="C148" s="1117"/>
      <c r="D148" s="1117"/>
      <c r="E148" s="1117"/>
      <c r="F148" s="1117"/>
      <c r="G148" s="1117"/>
      <c r="H148" s="1117"/>
      <c r="I148" s="1117"/>
      <c r="J148" s="1117"/>
      <c r="K148" s="1117"/>
      <c r="L148" s="1117"/>
      <c r="M148" s="1117"/>
      <c r="N148" s="1117"/>
      <c r="O148" s="1117"/>
      <c r="P148" s="1117"/>
      <c r="Q148" s="1117"/>
      <c r="R148" s="1117"/>
      <c r="S148" s="1117"/>
      <c r="T148" s="1117"/>
      <c r="U148" s="1117"/>
      <c r="V148" s="1117"/>
      <c r="W148" s="1117"/>
      <c r="X148" s="1117"/>
      <c r="Y148" s="1117"/>
      <c r="Z148" s="1117"/>
      <c r="AA148" s="1117"/>
      <c r="AB148" s="1117"/>
      <c r="AC148" s="1117"/>
      <c r="AD148" s="1117"/>
      <c r="AE148" s="1117"/>
      <c r="AF148" s="1117"/>
      <c r="AG148" s="1117"/>
      <c r="AH148" s="1117"/>
      <c r="AI148" s="1117"/>
      <c r="AJ148" s="1117"/>
      <c r="AK148" s="1117"/>
      <c r="AL148" s="1117"/>
      <c r="AM148" s="1117"/>
      <c r="AN148" s="1117"/>
      <c r="AO148" s="1117"/>
      <c r="AP148" s="1117"/>
      <c r="AQ148" s="1117"/>
      <c r="AR148" s="1117"/>
      <c r="AS148" s="1117"/>
      <c r="AT148" s="1117"/>
      <c r="AU148" s="1117"/>
      <c r="AV148" s="1117"/>
      <c r="AW148" s="1117"/>
      <c r="AX148" s="1117"/>
      <c r="AY148" s="1117"/>
      <c r="AZ148" s="1117"/>
      <c r="BA148" s="1117"/>
      <c r="BB148" s="1117"/>
      <c r="BC148" s="1118"/>
      <c r="BD148" s="289"/>
    </row>
    <row r="149" spans="1:56" s="342" customFormat="1" ht="75" customHeight="1">
      <c r="A149" s="499"/>
      <c r="B149" s="1125"/>
      <c r="C149" s="1126"/>
      <c r="D149" s="1126"/>
      <c r="E149" s="1126"/>
      <c r="F149" s="1126"/>
      <c r="G149" s="1126"/>
      <c r="H149" s="1126"/>
      <c r="I149" s="1126"/>
      <c r="J149" s="1126"/>
      <c r="K149" s="1126"/>
      <c r="L149" s="1126"/>
      <c r="M149" s="1126"/>
      <c r="N149" s="1126"/>
      <c r="O149" s="1126"/>
      <c r="P149" s="1126"/>
      <c r="Q149" s="1126"/>
      <c r="R149" s="1126"/>
      <c r="S149" s="1126"/>
      <c r="T149" s="1126"/>
      <c r="U149" s="1126"/>
      <c r="V149" s="1126"/>
      <c r="W149" s="1126"/>
      <c r="X149" s="1126"/>
      <c r="Y149" s="1126"/>
      <c r="Z149" s="1126"/>
      <c r="AA149" s="1126"/>
      <c r="AB149" s="1126"/>
      <c r="AC149" s="1126"/>
      <c r="AD149" s="1126"/>
      <c r="AE149" s="1126"/>
      <c r="AF149" s="1126"/>
      <c r="AG149" s="1126"/>
      <c r="AH149" s="1126"/>
      <c r="AI149" s="1126"/>
      <c r="AJ149" s="1126"/>
      <c r="AK149" s="1126"/>
      <c r="AL149" s="1126"/>
      <c r="AM149" s="1126"/>
      <c r="AN149" s="1126"/>
      <c r="AO149" s="1126"/>
      <c r="AP149" s="1126"/>
      <c r="AQ149" s="1126"/>
      <c r="AR149" s="1126"/>
      <c r="AS149" s="1126"/>
      <c r="AT149" s="1126"/>
      <c r="AU149" s="1126"/>
      <c r="AV149" s="1126"/>
      <c r="AW149" s="1126"/>
      <c r="AX149" s="1126"/>
      <c r="AY149" s="1126"/>
      <c r="AZ149" s="1126"/>
      <c r="BA149" s="1126"/>
      <c r="BB149" s="1126"/>
      <c r="BC149" s="1127"/>
      <c r="BD149" s="197"/>
    </row>
    <row r="150" spans="1:56" ht="6" customHeight="1">
      <c r="A150" s="501"/>
      <c r="B150" s="39"/>
      <c r="C150" s="40"/>
      <c r="D150" s="39"/>
      <c r="E150" s="40"/>
      <c r="F150" s="39"/>
      <c r="G150" s="196"/>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289"/>
    </row>
    <row r="151" spans="1:56">
      <c r="A151" s="502" t="str">
        <f>'4. Materials'!AZ47</f>
        <v/>
      </c>
      <c r="B151" s="1116" t="str">
        <f>CONCATENATE('4. Materials'!E47," ",'4. Materials'!G47)</f>
        <v>4.2 Traceability &amp; Lot Control</v>
      </c>
      <c r="C151" s="1117"/>
      <c r="D151" s="1117"/>
      <c r="E151" s="1117"/>
      <c r="F151" s="1117"/>
      <c r="G151" s="1117"/>
      <c r="H151" s="1117"/>
      <c r="I151" s="1117"/>
      <c r="J151" s="1117"/>
      <c r="K151" s="1117"/>
      <c r="L151" s="1117"/>
      <c r="M151" s="1117"/>
      <c r="N151" s="1117"/>
      <c r="O151" s="1117"/>
      <c r="P151" s="1117"/>
      <c r="Q151" s="1117"/>
      <c r="R151" s="1117"/>
      <c r="S151" s="1117"/>
      <c r="T151" s="1117"/>
      <c r="U151" s="1117"/>
      <c r="V151" s="1117"/>
      <c r="W151" s="1117"/>
      <c r="X151" s="1117"/>
      <c r="Y151" s="1117"/>
      <c r="Z151" s="1117"/>
      <c r="AA151" s="1117"/>
      <c r="AB151" s="1117"/>
      <c r="AC151" s="1117"/>
      <c r="AD151" s="1117"/>
      <c r="AE151" s="1117"/>
      <c r="AF151" s="1117"/>
      <c r="AG151" s="1117"/>
      <c r="AH151" s="1117"/>
      <c r="AI151" s="1117"/>
      <c r="AJ151" s="1117"/>
      <c r="AK151" s="1117"/>
      <c r="AL151" s="1117"/>
      <c r="AM151" s="1117"/>
      <c r="AN151" s="1117"/>
      <c r="AO151" s="1117"/>
      <c r="AP151" s="1117"/>
      <c r="AQ151" s="1117"/>
      <c r="AR151" s="1117"/>
      <c r="AS151" s="1117"/>
      <c r="AT151" s="1117"/>
      <c r="AU151" s="1117"/>
      <c r="AV151" s="1117"/>
      <c r="AW151" s="1117"/>
      <c r="AX151" s="1117"/>
      <c r="AY151" s="1117"/>
      <c r="AZ151" s="1117"/>
      <c r="BA151" s="1117"/>
      <c r="BB151" s="1117"/>
      <c r="BC151" s="1118"/>
      <c r="BD151" s="289"/>
    </row>
    <row r="152" spans="1:56" s="342" customFormat="1" ht="75" customHeight="1">
      <c r="A152" s="499"/>
      <c r="B152" s="1125"/>
      <c r="C152" s="1126"/>
      <c r="D152" s="1126"/>
      <c r="E152" s="1126"/>
      <c r="F152" s="1126"/>
      <c r="G152" s="1126"/>
      <c r="H152" s="1126"/>
      <c r="I152" s="1126"/>
      <c r="J152" s="1126"/>
      <c r="K152" s="1126"/>
      <c r="L152" s="1126"/>
      <c r="M152" s="1126"/>
      <c r="N152" s="1126"/>
      <c r="O152" s="1126"/>
      <c r="P152" s="1126"/>
      <c r="Q152" s="1126"/>
      <c r="R152" s="1126"/>
      <c r="S152" s="1126"/>
      <c r="T152" s="1126"/>
      <c r="U152" s="1126"/>
      <c r="V152" s="1126"/>
      <c r="W152" s="1126"/>
      <c r="X152" s="1126"/>
      <c r="Y152" s="1126"/>
      <c r="Z152" s="1126"/>
      <c r="AA152" s="1126"/>
      <c r="AB152" s="1126"/>
      <c r="AC152" s="1126"/>
      <c r="AD152" s="1126"/>
      <c r="AE152" s="1126"/>
      <c r="AF152" s="1126"/>
      <c r="AG152" s="1126"/>
      <c r="AH152" s="1126"/>
      <c r="AI152" s="1126"/>
      <c r="AJ152" s="1126"/>
      <c r="AK152" s="1126"/>
      <c r="AL152" s="1126"/>
      <c r="AM152" s="1126"/>
      <c r="AN152" s="1126"/>
      <c r="AO152" s="1126"/>
      <c r="AP152" s="1126"/>
      <c r="AQ152" s="1126"/>
      <c r="AR152" s="1126"/>
      <c r="AS152" s="1126"/>
      <c r="AT152" s="1126"/>
      <c r="AU152" s="1126"/>
      <c r="AV152" s="1126"/>
      <c r="AW152" s="1126"/>
      <c r="AX152" s="1126"/>
      <c r="AY152" s="1126"/>
      <c r="AZ152" s="1126"/>
      <c r="BA152" s="1126"/>
      <c r="BB152" s="1126"/>
      <c r="BC152" s="1127"/>
      <c r="BD152" s="197"/>
    </row>
    <row r="153" spans="1:56" ht="6" customHeight="1">
      <c r="A153" s="501"/>
      <c r="B153" s="39"/>
      <c r="C153" s="40"/>
      <c r="D153" s="39"/>
      <c r="E153" s="40"/>
      <c r="F153" s="39"/>
      <c r="G153" s="196"/>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289"/>
    </row>
    <row r="154" spans="1:56">
      <c r="A154" s="502" t="str">
        <f>'4. Materials'!AZ63</f>
        <v/>
      </c>
      <c r="B154" s="1116" t="str">
        <f>CONCATENATE('4. Materials'!E63," ",'4. Materials'!G63)</f>
        <v>4.3 Labeling Practices</v>
      </c>
      <c r="C154" s="1117"/>
      <c r="D154" s="1117"/>
      <c r="E154" s="1117"/>
      <c r="F154" s="1117"/>
      <c r="G154" s="1117"/>
      <c r="H154" s="1117"/>
      <c r="I154" s="1117"/>
      <c r="J154" s="1117"/>
      <c r="K154" s="1117"/>
      <c r="L154" s="1117"/>
      <c r="M154" s="1117"/>
      <c r="N154" s="1117"/>
      <c r="O154" s="1117"/>
      <c r="P154" s="1117"/>
      <c r="Q154" s="1117"/>
      <c r="R154" s="1117"/>
      <c r="S154" s="1117"/>
      <c r="T154" s="1117"/>
      <c r="U154" s="1117"/>
      <c r="V154" s="1117"/>
      <c r="W154" s="1117"/>
      <c r="X154" s="1117"/>
      <c r="Y154" s="1117"/>
      <c r="Z154" s="1117"/>
      <c r="AA154" s="1117"/>
      <c r="AB154" s="1117"/>
      <c r="AC154" s="1117"/>
      <c r="AD154" s="1117"/>
      <c r="AE154" s="1117"/>
      <c r="AF154" s="1117"/>
      <c r="AG154" s="1117"/>
      <c r="AH154" s="1117"/>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8"/>
      <c r="BD154" s="289"/>
    </row>
    <row r="155" spans="1:56" s="342" customFormat="1" ht="75.75" customHeight="1">
      <c r="A155" s="499"/>
      <c r="B155" s="1125"/>
      <c r="C155" s="1126"/>
      <c r="D155" s="1126"/>
      <c r="E155" s="1126"/>
      <c r="F155" s="1126"/>
      <c r="G155" s="1126"/>
      <c r="H155" s="1126"/>
      <c r="I155" s="1126"/>
      <c r="J155" s="1126"/>
      <c r="K155" s="1126"/>
      <c r="L155" s="1126"/>
      <c r="M155" s="1126"/>
      <c r="N155" s="1126"/>
      <c r="O155" s="1126"/>
      <c r="P155" s="1126"/>
      <c r="Q155" s="1126"/>
      <c r="R155" s="1126"/>
      <c r="S155" s="1126"/>
      <c r="T155" s="1126"/>
      <c r="U155" s="1126"/>
      <c r="V155" s="1126"/>
      <c r="W155" s="1126"/>
      <c r="X155" s="1126"/>
      <c r="Y155" s="1126"/>
      <c r="Z155" s="1126"/>
      <c r="AA155" s="1126"/>
      <c r="AB155" s="1126"/>
      <c r="AC155" s="1126"/>
      <c r="AD155" s="1126"/>
      <c r="AE155" s="1126"/>
      <c r="AF155" s="1126"/>
      <c r="AG155" s="1126"/>
      <c r="AH155" s="1126"/>
      <c r="AI155" s="1126"/>
      <c r="AJ155" s="1126"/>
      <c r="AK155" s="1126"/>
      <c r="AL155" s="1126"/>
      <c r="AM155" s="1126"/>
      <c r="AN155" s="1126"/>
      <c r="AO155" s="1126"/>
      <c r="AP155" s="1126"/>
      <c r="AQ155" s="1126"/>
      <c r="AR155" s="1126"/>
      <c r="AS155" s="1126"/>
      <c r="AT155" s="1126"/>
      <c r="AU155" s="1126"/>
      <c r="AV155" s="1126"/>
      <c r="AW155" s="1126"/>
      <c r="AX155" s="1126"/>
      <c r="AY155" s="1126"/>
      <c r="AZ155" s="1126"/>
      <c r="BA155" s="1126"/>
      <c r="BB155" s="1126"/>
      <c r="BC155" s="1127"/>
      <c r="BD155" s="197"/>
    </row>
    <row r="156" spans="1:56" ht="6" customHeight="1">
      <c r="A156" s="501"/>
      <c r="B156" s="39"/>
      <c r="C156" s="40"/>
      <c r="D156" s="39"/>
      <c r="E156" s="40"/>
      <c r="F156" s="39"/>
      <c r="G156" s="196"/>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289"/>
    </row>
    <row r="157" spans="1:56">
      <c r="A157" s="502" t="str">
        <f>'4. Materials'!AZ79</f>
        <v/>
      </c>
      <c r="B157" s="1116" t="str">
        <f>CONCATENATE('4. Materials'!E79," ",'4. Materials'!G79)</f>
        <v>4.4 Inventory Management</v>
      </c>
      <c r="C157" s="1117"/>
      <c r="D157" s="1117"/>
      <c r="E157" s="1117"/>
      <c r="F157" s="1117"/>
      <c r="G157" s="1117"/>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17"/>
      <c r="AE157" s="1117"/>
      <c r="AF157" s="1117"/>
      <c r="AG157" s="1117"/>
      <c r="AH157" s="1117"/>
      <c r="AI157" s="1117"/>
      <c r="AJ157" s="1117"/>
      <c r="AK157" s="1117"/>
      <c r="AL157" s="1117"/>
      <c r="AM157" s="1117"/>
      <c r="AN157" s="1117"/>
      <c r="AO157" s="1117"/>
      <c r="AP157" s="1117"/>
      <c r="AQ157" s="1117"/>
      <c r="AR157" s="1117"/>
      <c r="AS157" s="1117"/>
      <c r="AT157" s="1117"/>
      <c r="AU157" s="1117"/>
      <c r="AV157" s="1117"/>
      <c r="AW157" s="1117"/>
      <c r="AX157" s="1117"/>
      <c r="AY157" s="1117"/>
      <c r="AZ157" s="1117"/>
      <c r="BA157" s="1117"/>
      <c r="BB157" s="1117"/>
      <c r="BC157" s="1118"/>
      <c r="BD157" s="289"/>
    </row>
    <row r="158" spans="1:56" s="342" customFormat="1" ht="75.75" customHeight="1">
      <c r="A158" s="499"/>
      <c r="B158" s="1125"/>
      <c r="C158" s="1126"/>
      <c r="D158" s="1126"/>
      <c r="E158" s="1126"/>
      <c r="F158" s="1126"/>
      <c r="G158" s="1126"/>
      <c r="H158" s="1126"/>
      <c r="I158" s="1126"/>
      <c r="J158" s="1126"/>
      <c r="K158" s="1126"/>
      <c r="L158" s="1126"/>
      <c r="M158" s="1126"/>
      <c r="N158" s="1126"/>
      <c r="O158" s="1126"/>
      <c r="P158" s="1126"/>
      <c r="Q158" s="1126"/>
      <c r="R158" s="1126"/>
      <c r="S158" s="1126"/>
      <c r="T158" s="1126"/>
      <c r="U158" s="1126"/>
      <c r="V158" s="1126"/>
      <c r="W158" s="1126"/>
      <c r="X158" s="1126"/>
      <c r="Y158" s="1126"/>
      <c r="Z158" s="1126"/>
      <c r="AA158" s="1126"/>
      <c r="AB158" s="1126"/>
      <c r="AC158" s="1126"/>
      <c r="AD158" s="1126"/>
      <c r="AE158" s="1126"/>
      <c r="AF158" s="1126"/>
      <c r="AG158" s="1126"/>
      <c r="AH158" s="1126"/>
      <c r="AI158" s="1126"/>
      <c r="AJ158" s="1126"/>
      <c r="AK158" s="1126"/>
      <c r="AL158" s="1126"/>
      <c r="AM158" s="1126"/>
      <c r="AN158" s="1126"/>
      <c r="AO158" s="1126"/>
      <c r="AP158" s="1126"/>
      <c r="AQ158" s="1126"/>
      <c r="AR158" s="1126"/>
      <c r="AS158" s="1126"/>
      <c r="AT158" s="1126"/>
      <c r="AU158" s="1126"/>
      <c r="AV158" s="1126"/>
      <c r="AW158" s="1126"/>
      <c r="AX158" s="1126"/>
      <c r="AY158" s="1126"/>
      <c r="AZ158" s="1126"/>
      <c r="BA158" s="1126"/>
      <c r="BB158" s="1126"/>
      <c r="BC158" s="1127"/>
      <c r="BD158" s="197"/>
    </row>
    <row r="159" spans="1:56" ht="6" customHeight="1">
      <c r="A159" s="501"/>
      <c r="B159" s="39"/>
      <c r="C159" s="40"/>
      <c r="D159" s="39"/>
      <c r="E159" s="40"/>
      <c r="F159" s="39"/>
      <c r="G159" s="196"/>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289"/>
    </row>
    <row r="160" spans="1:56">
      <c r="A160" s="502" t="str">
        <f>'4. Materials'!AZ95</f>
        <v/>
      </c>
      <c r="B160" s="1116" t="str">
        <f>CONCATENATE('4. Materials'!E95," ",'4. Materials'!G95)</f>
        <v>4.5 Packaging</v>
      </c>
      <c r="C160" s="1117"/>
      <c r="D160" s="1117"/>
      <c r="E160" s="1117"/>
      <c r="F160" s="1117"/>
      <c r="G160" s="1117"/>
      <c r="H160" s="1117"/>
      <c r="I160" s="1117"/>
      <c r="J160" s="1117"/>
      <c r="K160" s="1117"/>
      <c r="L160" s="1117"/>
      <c r="M160" s="1117"/>
      <c r="N160" s="1117"/>
      <c r="O160" s="1117"/>
      <c r="P160" s="1117"/>
      <c r="Q160" s="1117"/>
      <c r="R160" s="1117"/>
      <c r="S160" s="1117"/>
      <c r="T160" s="1117"/>
      <c r="U160" s="1117"/>
      <c r="V160" s="1117"/>
      <c r="W160" s="1117"/>
      <c r="X160" s="1117"/>
      <c r="Y160" s="1117"/>
      <c r="Z160" s="1117"/>
      <c r="AA160" s="1117"/>
      <c r="AB160" s="1117"/>
      <c r="AC160" s="1117"/>
      <c r="AD160" s="1117"/>
      <c r="AE160" s="1117"/>
      <c r="AF160" s="1117"/>
      <c r="AG160" s="1117"/>
      <c r="AH160" s="1117"/>
      <c r="AI160" s="1117"/>
      <c r="AJ160" s="1117"/>
      <c r="AK160" s="1117"/>
      <c r="AL160" s="1117"/>
      <c r="AM160" s="1117"/>
      <c r="AN160" s="1117"/>
      <c r="AO160" s="1117"/>
      <c r="AP160" s="1117"/>
      <c r="AQ160" s="1117"/>
      <c r="AR160" s="1117"/>
      <c r="AS160" s="1117"/>
      <c r="AT160" s="1117"/>
      <c r="AU160" s="1117"/>
      <c r="AV160" s="1117"/>
      <c r="AW160" s="1117"/>
      <c r="AX160" s="1117"/>
      <c r="AY160" s="1117"/>
      <c r="AZ160" s="1117"/>
      <c r="BA160" s="1117"/>
      <c r="BB160" s="1117"/>
      <c r="BC160" s="1118"/>
      <c r="BD160" s="289"/>
    </row>
    <row r="161" spans="1:56" s="342" customFormat="1" ht="75.75" customHeight="1">
      <c r="A161" s="499"/>
      <c r="B161" s="1125"/>
      <c r="C161" s="1126"/>
      <c r="D161" s="1126"/>
      <c r="E161" s="1126"/>
      <c r="F161" s="1126"/>
      <c r="G161" s="1126"/>
      <c r="H161" s="1126"/>
      <c r="I161" s="1126"/>
      <c r="J161" s="1126"/>
      <c r="K161" s="1126"/>
      <c r="L161" s="1126"/>
      <c r="M161" s="1126"/>
      <c r="N161" s="1126"/>
      <c r="O161" s="1126"/>
      <c r="P161" s="1126"/>
      <c r="Q161" s="1126"/>
      <c r="R161" s="1126"/>
      <c r="S161" s="1126"/>
      <c r="T161" s="1126"/>
      <c r="U161" s="1126"/>
      <c r="V161" s="1126"/>
      <c r="W161" s="1126"/>
      <c r="X161" s="1126"/>
      <c r="Y161" s="1126"/>
      <c r="Z161" s="1126"/>
      <c r="AA161" s="1126"/>
      <c r="AB161" s="1126"/>
      <c r="AC161" s="1126"/>
      <c r="AD161" s="1126"/>
      <c r="AE161" s="1126"/>
      <c r="AF161" s="1126"/>
      <c r="AG161" s="1126"/>
      <c r="AH161" s="1126"/>
      <c r="AI161" s="1126"/>
      <c r="AJ161" s="1126"/>
      <c r="AK161" s="1126"/>
      <c r="AL161" s="1126"/>
      <c r="AM161" s="1126"/>
      <c r="AN161" s="1126"/>
      <c r="AO161" s="1126"/>
      <c r="AP161" s="1126"/>
      <c r="AQ161" s="1126"/>
      <c r="AR161" s="1126"/>
      <c r="AS161" s="1126"/>
      <c r="AT161" s="1126"/>
      <c r="AU161" s="1126"/>
      <c r="AV161" s="1126"/>
      <c r="AW161" s="1126"/>
      <c r="AX161" s="1126"/>
      <c r="AY161" s="1126"/>
      <c r="AZ161" s="1126"/>
      <c r="BA161" s="1126"/>
      <c r="BB161" s="1126"/>
      <c r="BC161" s="1127"/>
      <c r="BD161" s="197"/>
    </row>
    <row r="162" spans="1:56" ht="6" customHeight="1">
      <c r="A162" s="501"/>
      <c r="B162" s="39"/>
      <c r="C162" s="40"/>
      <c r="D162" s="39"/>
      <c r="E162" s="40"/>
      <c r="F162" s="39"/>
      <c r="G162" s="196"/>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289"/>
    </row>
    <row r="163" spans="1:56">
      <c r="A163" s="502" t="str">
        <f>'4. Materials'!AZ111</f>
        <v/>
      </c>
      <c r="B163" s="1116" t="str">
        <f>CONCATENATE('4. Materials'!E111," ",'4. Materials'!G111)</f>
        <v>4.6 Delivery</v>
      </c>
      <c r="C163" s="1117"/>
      <c r="D163" s="1117"/>
      <c r="E163" s="1117"/>
      <c r="F163" s="1117"/>
      <c r="G163" s="1117"/>
      <c r="H163" s="1117"/>
      <c r="I163" s="1117"/>
      <c r="J163" s="1117"/>
      <c r="K163" s="1117"/>
      <c r="L163" s="1117"/>
      <c r="M163" s="1117"/>
      <c r="N163" s="1117"/>
      <c r="O163" s="1117"/>
      <c r="P163" s="1117"/>
      <c r="Q163" s="1117"/>
      <c r="R163" s="1117"/>
      <c r="S163" s="1117"/>
      <c r="T163" s="1117"/>
      <c r="U163" s="1117"/>
      <c r="V163" s="1117"/>
      <c r="W163" s="1117"/>
      <c r="X163" s="1117"/>
      <c r="Y163" s="1117"/>
      <c r="Z163" s="1117"/>
      <c r="AA163" s="1117"/>
      <c r="AB163" s="1117"/>
      <c r="AC163" s="1117"/>
      <c r="AD163" s="1117"/>
      <c r="AE163" s="1117"/>
      <c r="AF163" s="1117"/>
      <c r="AG163" s="1117"/>
      <c r="AH163" s="1117"/>
      <c r="AI163" s="1117"/>
      <c r="AJ163" s="1117"/>
      <c r="AK163" s="1117"/>
      <c r="AL163" s="1117"/>
      <c r="AM163" s="1117"/>
      <c r="AN163" s="1117"/>
      <c r="AO163" s="1117"/>
      <c r="AP163" s="1117"/>
      <c r="AQ163" s="1117"/>
      <c r="AR163" s="1117"/>
      <c r="AS163" s="1117"/>
      <c r="AT163" s="1117"/>
      <c r="AU163" s="1117"/>
      <c r="AV163" s="1117"/>
      <c r="AW163" s="1117"/>
      <c r="AX163" s="1117"/>
      <c r="AY163" s="1117"/>
      <c r="AZ163" s="1117"/>
      <c r="BA163" s="1117"/>
      <c r="BB163" s="1117"/>
      <c r="BC163" s="1118"/>
      <c r="BD163" s="289"/>
    </row>
    <row r="164" spans="1:56" s="342" customFormat="1" ht="75.75" customHeight="1">
      <c r="A164" s="499"/>
      <c r="B164" s="1125"/>
      <c r="C164" s="1126"/>
      <c r="D164" s="1126"/>
      <c r="E164" s="1126"/>
      <c r="F164" s="1126"/>
      <c r="G164" s="1126"/>
      <c r="H164" s="1126"/>
      <c r="I164" s="1126"/>
      <c r="J164" s="1126"/>
      <c r="K164" s="1126"/>
      <c r="L164" s="1126"/>
      <c r="M164" s="1126"/>
      <c r="N164" s="1126"/>
      <c r="O164" s="1126"/>
      <c r="P164" s="1126"/>
      <c r="Q164" s="1126"/>
      <c r="R164" s="1126"/>
      <c r="S164" s="1126"/>
      <c r="T164" s="1126"/>
      <c r="U164" s="1126"/>
      <c r="V164" s="1126"/>
      <c r="W164" s="1126"/>
      <c r="X164" s="1126"/>
      <c r="Y164" s="1126"/>
      <c r="Z164" s="1126"/>
      <c r="AA164" s="1126"/>
      <c r="AB164" s="1126"/>
      <c r="AC164" s="1126"/>
      <c r="AD164" s="1126"/>
      <c r="AE164" s="1126"/>
      <c r="AF164" s="1126"/>
      <c r="AG164" s="1126"/>
      <c r="AH164" s="1126"/>
      <c r="AI164" s="1126"/>
      <c r="AJ164" s="1126"/>
      <c r="AK164" s="1126"/>
      <c r="AL164" s="1126"/>
      <c r="AM164" s="1126"/>
      <c r="AN164" s="1126"/>
      <c r="AO164" s="1126"/>
      <c r="AP164" s="1126"/>
      <c r="AQ164" s="1126"/>
      <c r="AR164" s="1126"/>
      <c r="AS164" s="1126"/>
      <c r="AT164" s="1126"/>
      <c r="AU164" s="1126"/>
      <c r="AV164" s="1126"/>
      <c r="AW164" s="1126"/>
      <c r="AX164" s="1126"/>
      <c r="AY164" s="1126"/>
      <c r="AZ164" s="1126"/>
      <c r="BA164" s="1126"/>
      <c r="BB164" s="1126"/>
      <c r="BC164" s="1127"/>
      <c r="BD164" s="197"/>
    </row>
    <row r="165" spans="1:56" s="342" customFormat="1" ht="6" customHeight="1">
      <c r="A165" s="503"/>
      <c r="B165" s="39"/>
      <c r="C165" s="40"/>
      <c r="D165" s="39"/>
      <c r="E165" s="40"/>
      <c r="F165" s="39"/>
      <c r="G165" s="196"/>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197"/>
    </row>
    <row r="166" spans="1:56" s="342" customFormat="1" ht="12.75" customHeight="1">
      <c r="A166" s="499"/>
      <c r="B166" s="1128" t="s">
        <v>182</v>
      </c>
      <c r="C166" s="1129"/>
      <c r="D166" s="1129"/>
      <c r="E166" s="1129"/>
      <c r="F166" s="1129"/>
      <c r="G166" s="1129"/>
      <c r="H166" s="1129"/>
      <c r="I166" s="1129"/>
      <c r="J166" s="1129"/>
      <c r="K166" s="1129"/>
      <c r="L166" s="1129"/>
      <c r="M166" s="1129"/>
      <c r="N166" s="1129"/>
      <c r="O166" s="1129"/>
      <c r="P166" s="1129"/>
      <c r="Q166" s="1129"/>
      <c r="R166" s="1129"/>
      <c r="S166" s="1129"/>
      <c r="T166" s="1129"/>
      <c r="U166" s="1129"/>
      <c r="V166" s="1129"/>
      <c r="W166" s="1129"/>
      <c r="X166" s="1129"/>
      <c r="Y166" s="1129"/>
      <c r="Z166" s="1129"/>
      <c r="AA166" s="1129"/>
      <c r="AB166" s="1129"/>
      <c r="AC166" s="1129"/>
      <c r="AD166" s="1129"/>
      <c r="AE166" s="1129"/>
      <c r="AF166" s="1129"/>
      <c r="AG166" s="1129"/>
      <c r="AH166" s="1129"/>
      <c r="AI166" s="1129"/>
      <c r="AJ166" s="1129"/>
      <c r="AK166" s="1129"/>
      <c r="AL166" s="1129"/>
      <c r="AM166" s="1129"/>
      <c r="AN166" s="1129"/>
      <c r="AO166" s="1129"/>
      <c r="AP166" s="1129"/>
      <c r="AQ166" s="1129"/>
      <c r="AR166" s="1129"/>
      <c r="AS166" s="1129"/>
      <c r="AT166" s="1129"/>
      <c r="AU166" s="1129"/>
      <c r="AV166" s="1129"/>
      <c r="AW166" s="1129"/>
      <c r="AX166" s="1129"/>
      <c r="AY166" s="1129"/>
      <c r="AZ166" s="1129"/>
      <c r="BA166" s="1129"/>
      <c r="BB166" s="1129"/>
      <c r="BC166" s="1130"/>
      <c r="BD166" s="197"/>
    </row>
    <row r="167" spans="1:56" ht="6" customHeight="1">
      <c r="A167" s="501"/>
      <c r="B167" s="39"/>
      <c r="C167" s="40"/>
      <c r="D167" s="39"/>
      <c r="E167" s="40"/>
      <c r="F167" s="39"/>
      <c r="G167" s="196"/>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289"/>
    </row>
    <row r="168" spans="1:56">
      <c r="A168" s="502" t="str">
        <f>'5. Engineering'!AZ31</f>
        <v/>
      </c>
      <c r="B168" s="1116" t="str">
        <f>CONCATENATE('5. Engineering'!E31," ",'5. Engineering'!G31)</f>
        <v>5.1 Process Planning</v>
      </c>
      <c r="C168" s="1117"/>
      <c r="D168" s="1117"/>
      <c r="E168" s="1117"/>
      <c r="F168" s="1117"/>
      <c r="G168" s="1117"/>
      <c r="H168" s="1117"/>
      <c r="I168" s="1117"/>
      <c r="J168" s="1117"/>
      <c r="K168" s="1117"/>
      <c r="L168" s="1117"/>
      <c r="M168" s="1117"/>
      <c r="N168" s="1117"/>
      <c r="O168" s="1117"/>
      <c r="P168" s="1117"/>
      <c r="Q168" s="1117"/>
      <c r="R168" s="1117"/>
      <c r="S168" s="1117"/>
      <c r="T168" s="1117"/>
      <c r="U168" s="1117"/>
      <c r="V168" s="1117"/>
      <c r="W168" s="1117"/>
      <c r="X168" s="1117"/>
      <c r="Y168" s="1117"/>
      <c r="Z168" s="1117"/>
      <c r="AA168" s="1117"/>
      <c r="AB168" s="1117"/>
      <c r="AC168" s="1117"/>
      <c r="AD168" s="1117"/>
      <c r="AE168" s="1117"/>
      <c r="AF168" s="1117"/>
      <c r="AG168" s="1117"/>
      <c r="AH168" s="1117"/>
      <c r="AI168" s="1117"/>
      <c r="AJ168" s="1117"/>
      <c r="AK168" s="1117"/>
      <c r="AL168" s="1117"/>
      <c r="AM168" s="1117"/>
      <c r="AN168" s="1117"/>
      <c r="AO168" s="1117"/>
      <c r="AP168" s="1117"/>
      <c r="AQ168" s="1117"/>
      <c r="AR168" s="1117"/>
      <c r="AS168" s="1117"/>
      <c r="AT168" s="1117"/>
      <c r="AU168" s="1117"/>
      <c r="AV168" s="1117"/>
      <c r="AW168" s="1117"/>
      <c r="AX168" s="1117"/>
      <c r="AY168" s="1117"/>
      <c r="AZ168" s="1117"/>
      <c r="BA168" s="1117"/>
      <c r="BB168" s="1117"/>
      <c r="BC168" s="1118"/>
      <c r="BD168" s="289"/>
    </row>
    <row r="169" spans="1:56" s="342" customFormat="1" ht="75.75" customHeight="1">
      <c r="A169" s="499"/>
      <c r="B169" s="1125"/>
      <c r="C169" s="1126"/>
      <c r="D169" s="1126"/>
      <c r="E169" s="1126"/>
      <c r="F169" s="1126"/>
      <c r="G169" s="1126"/>
      <c r="H169" s="1126"/>
      <c r="I169" s="1126"/>
      <c r="J169" s="1126"/>
      <c r="K169" s="1126"/>
      <c r="L169" s="1126"/>
      <c r="M169" s="1126"/>
      <c r="N169" s="1126"/>
      <c r="O169" s="1126"/>
      <c r="P169" s="1126"/>
      <c r="Q169" s="1126"/>
      <c r="R169" s="1126"/>
      <c r="S169" s="1126"/>
      <c r="T169" s="1126"/>
      <c r="U169" s="1126"/>
      <c r="V169" s="1126"/>
      <c r="W169" s="1126"/>
      <c r="X169" s="1126"/>
      <c r="Y169" s="1126"/>
      <c r="Z169" s="1126"/>
      <c r="AA169" s="1126"/>
      <c r="AB169" s="1126"/>
      <c r="AC169" s="1126"/>
      <c r="AD169" s="1126"/>
      <c r="AE169" s="1126"/>
      <c r="AF169" s="1126"/>
      <c r="AG169" s="1126"/>
      <c r="AH169" s="1126"/>
      <c r="AI169" s="1126"/>
      <c r="AJ169" s="1126"/>
      <c r="AK169" s="1126"/>
      <c r="AL169" s="1126"/>
      <c r="AM169" s="1126"/>
      <c r="AN169" s="1126"/>
      <c r="AO169" s="1126"/>
      <c r="AP169" s="1126"/>
      <c r="AQ169" s="1126"/>
      <c r="AR169" s="1126"/>
      <c r="AS169" s="1126"/>
      <c r="AT169" s="1126"/>
      <c r="AU169" s="1126"/>
      <c r="AV169" s="1126"/>
      <c r="AW169" s="1126"/>
      <c r="AX169" s="1126"/>
      <c r="AY169" s="1126"/>
      <c r="AZ169" s="1126"/>
      <c r="BA169" s="1126"/>
      <c r="BB169" s="1126"/>
      <c r="BC169" s="1127"/>
      <c r="BD169" s="197"/>
    </row>
    <row r="170" spans="1:56" ht="6" customHeight="1">
      <c r="A170" s="501"/>
      <c r="B170" s="39"/>
      <c r="C170" s="40"/>
      <c r="D170" s="39"/>
      <c r="E170" s="40"/>
      <c r="F170" s="39"/>
      <c r="G170" s="196"/>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289"/>
    </row>
    <row r="171" spans="1:56">
      <c r="A171" s="502" t="str">
        <f>'5. Engineering'!AZ47</f>
        <v/>
      </c>
      <c r="B171" s="1116" t="str">
        <f>CONCATENATE('5. Engineering'!E47," ",'5. Engineering'!G47)</f>
        <v>5.2 Variation Reduction</v>
      </c>
      <c r="C171" s="1117"/>
      <c r="D171" s="1117"/>
      <c r="E171" s="1117"/>
      <c r="F171" s="1117"/>
      <c r="G171" s="1117"/>
      <c r="H171" s="1117"/>
      <c r="I171" s="1117"/>
      <c r="J171" s="1117"/>
      <c r="K171" s="1117"/>
      <c r="L171" s="1117"/>
      <c r="M171" s="1117"/>
      <c r="N171" s="1117"/>
      <c r="O171" s="1117"/>
      <c r="P171" s="1117"/>
      <c r="Q171" s="1117"/>
      <c r="R171" s="1117"/>
      <c r="S171" s="1117"/>
      <c r="T171" s="1117"/>
      <c r="U171" s="1117"/>
      <c r="V171" s="1117"/>
      <c r="W171" s="1117"/>
      <c r="X171" s="1117"/>
      <c r="Y171" s="1117"/>
      <c r="Z171" s="1117"/>
      <c r="AA171" s="1117"/>
      <c r="AB171" s="1117"/>
      <c r="AC171" s="1117"/>
      <c r="AD171" s="1117"/>
      <c r="AE171" s="1117"/>
      <c r="AF171" s="1117"/>
      <c r="AG171" s="1117"/>
      <c r="AH171" s="1117"/>
      <c r="AI171" s="1117"/>
      <c r="AJ171" s="1117"/>
      <c r="AK171" s="1117"/>
      <c r="AL171" s="1117"/>
      <c r="AM171" s="1117"/>
      <c r="AN171" s="1117"/>
      <c r="AO171" s="1117"/>
      <c r="AP171" s="1117"/>
      <c r="AQ171" s="1117"/>
      <c r="AR171" s="1117"/>
      <c r="AS171" s="1117"/>
      <c r="AT171" s="1117"/>
      <c r="AU171" s="1117"/>
      <c r="AV171" s="1117"/>
      <c r="AW171" s="1117"/>
      <c r="AX171" s="1117"/>
      <c r="AY171" s="1117"/>
      <c r="AZ171" s="1117"/>
      <c r="BA171" s="1117"/>
      <c r="BB171" s="1117"/>
      <c r="BC171" s="1118"/>
      <c r="BD171" s="289"/>
    </row>
    <row r="172" spans="1:56" s="342" customFormat="1" ht="75.75" customHeight="1">
      <c r="A172" s="499"/>
      <c r="B172" s="1125"/>
      <c r="C172" s="1126"/>
      <c r="D172" s="1126"/>
      <c r="E172" s="1126"/>
      <c r="F172" s="1126"/>
      <c r="G172" s="1126"/>
      <c r="H172" s="1126"/>
      <c r="I172" s="1126"/>
      <c r="J172" s="1126"/>
      <c r="K172" s="1126"/>
      <c r="L172" s="1126"/>
      <c r="M172" s="1126"/>
      <c r="N172" s="1126"/>
      <c r="O172" s="1126"/>
      <c r="P172" s="1126"/>
      <c r="Q172" s="1126"/>
      <c r="R172" s="1126"/>
      <c r="S172" s="1126"/>
      <c r="T172" s="1126"/>
      <c r="U172" s="1126"/>
      <c r="V172" s="1126"/>
      <c r="W172" s="1126"/>
      <c r="X172" s="1126"/>
      <c r="Y172" s="1126"/>
      <c r="Z172" s="1126"/>
      <c r="AA172" s="1126"/>
      <c r="AB172" s="1126"/>
      <c r="AC172" s="1126"/>
      <c r="AD172" s="1126"/>
      <c r="AE172" s="1126"/>
      <c r="AF172" s="1126"/>
      <c r="AG172" s="1126"/>
      <c r="AH172" s="1126"/>
      <c r="AI172" s="1126"/>
      <c r="AJ172" s="1126"/>
      <c r="AK172" s="1126"/>
      <c r="AL172" s="1126"/>
      <c r="AM172" s="1126"/>
      <c r="AN172" s="1126"/>
      <c r="AO172" s="1126"/>
      <c r="AP172" s="1126"/>
      <c r="AQ172" s="1126"/>
      <c r="AR172" s="1126"/>
      <c r="AS172" s="1126"/>
      <c r="AT172" s="1126"/>
      <c r="AU172" s="1126"/>
      <c r="AV172" s="1126"/>
      <c r="AW172" s="1126"/>
      <c r="AX172" s="1126"/>
      <c r="AY172" s="1126"/>
      <c r="AZ172" s="1126"/>
      <c r="BA172" s="1126"/>
      <c r="BB172" s="1126"/>
      <c r="BC172" s="1127"/>
      <c r="BD172" s="197"/>
    </row>
    <row r="173" spans="1:56" ht="6" customHeight="1">
      <c r="A173" s="501"/>
      <c r="B173" s="39"/>
      <c r="C173" s="40"/>
      <c r="D173" s="39"/>
      <c r="E173" s="40"/>
      <c r="F173" s="39"/>
      <c r="G173" s="196"/>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289"/>
    </row>
    <row r="174" spans="1:56">
      <c r="A174" s="502" t="str">
        <f>'5. Engineering'!AZ63</f>
        <v/>
      </c>
      <c r="B174" s="1116" t="str">
        <f>CONCATENATE('5. Engineering'!E63," ",'5. Engineering'!G63)</f>
        <v>5.3 Lean Manufacturing</v>
      </c>
      <c r="C174" s="1117"/>
      <c r="D174" s="1117"/>
      <c r="E174" s="1117"/>
      <c r="F174" s="1117"/>
      <c r="G174" s="1117"/>
      <c r="H174" s="1117"/>
      <c r="I174" s="1117"/>
      <c r="J174" s="1117"/>
      <c r="K174" s="1117"/>
      <c r="L174" s="1117"/>
      <c r="M174" s="1117"/>
      <c r="N174" s="1117"/>
      <c r="O174" s="1117"/>
      <c r="P174" s="1117"/>
      <c r="Q174" s="1117"/>
      <c r="R174" s="1117"/>
      <c r="S174" s="1117"/>
      <c r="T174" s="1117"/>
      <c r="U174" s="1117"/>
      <c r="V174" s="1117"/>
      <c r="W174" s="1117"/>
      <c r="X174" s="1117"/>
      <c r="Y174" s="1117"/>
      <c r="Z174" s="1117"/>
      <c r="AA174" s="1117"/>
      <c r="AB174" s="1117"/>
      <c r="AC174" s="1117"/>
      <c r="AD174" s="1117"/>
      <c r="AE174" s="1117"/>
      <c r="AF174" s="1117"/>
      <c r="AG174" s="1117"/>
      <c r="AH174" s="1117"/>
      <c r="AI174" s="1117"/>
      <c r="AJ174" s="1117"/>
      <c r="AK174" s="1117"/>
      <c r="AL174" s="1117"/>
      <c r="AM174" s="1117"/>
      <c r="AN174" s="1117"/>
      <c r="AO174" s="1117"/>
      <c r="AP174" s="1117"/>
      <c r="AQ174" s="1117"/>
      <c r="AR174" s="1117"/>
      <c r="AS174" s="1117"/>
      <c r="AT174" s="1117"/>
      <c r="AU174" s="1117"/>
      <c r="AV174" s="1117"/>
      <c r="AW174" s="1117"/>
      <c r="AX174" s="1117"/>
      <c r="AY174" s="1117"/>
      <c r="AZ174" s="1117"/>
      <c r="BA174" s="1117"/>
      <c r="BB174" s="1117"/>
      <c r="BC174" s="1118"/>
      <c r="BD174" s="289"/>
    </row>
    <row r="175" spans="1:56" s="342" customFormat="1" ht="75.75" customHeight="1">
      <c r="A175" s="499"/>
      <c r="B175" s="1125"/>
      <c r="C175" s="1126"/>
      <c r="D175" s="1126"/>
      <c r="E175" s="1126"/>
      <c r="F175" s="1126"/>
      <c r="G175" s="1126"/>
      <c r="H175" s="1126"/>
      <c r="I175" s="1126"/>
      <c r="J175" s="1126"/>
      <c r="K175" s="1126"/>
      <c r="L175" s="1126"/>
      <c r="M175" s="1126"/>
      <c r="N175" s="1126"/>
      <c r="O175" s="1126"/>
      <c r="P175" s="1126"/>
      <c r="Q175" s="1126"/>
      <c r="R175" s="1126"/>
      <c r="S175" s="1126"/>
      <c r="T175" s="1126"/>
      <c r="U175" s="1126"/>
      <c r="V175" s="1126"/>
      <c r="W175" s="1126"/>
      <c r="X175" s="1126"/>
      <c r="Y175" s="1126"/>
      <c r="Z175" s="1126"/>
      <c r="AA175" s="1126"/>
      <c r="AB175" s="1126"/>
      <c r="AC175" s="1126"/>
      <c r="AD175" s="1126"/>
      <c r="AE175" s="1126"/>
      <c r="AF175" s="1126"/>
      <c r="AG175" s="1126"/>
      <c r="AH175" s="1126"/>
      <c r="AI175" s="1126"/>
      <c r="AJ175" s="1126"/>
      <c r="AK175" s="1126"/>
      <c r="AL175" s="1126"/>
      <c r="AM175" s="1126"/>
      <c r="AN175" s="1126"/>
      <c r="AO175" s="1126"/>
      <c r="AP175" s="1126"/>
      <c r="AQ175" s="1126"/>
      <c r="AR175" s="1126"/>
      <c r="AS175" s="1126"/>
      <c r="AT175" s="1126"/>
      <c r="AU175" s="1126"/>
      <c r="AV175" s="1126"/>
      <c r="AW175" s="1126"/>
      <c r="AX175" s="1126"/>
      <c r="AY175" s="1126"/>
      <c r="AZ175" s="1126"/>
      <c r="BA175" s="1126"/>
      <c r="BB175" s="1126"/>
      <c r="BC175" s="1127"/>
      <c r="BD175" s="197"/>
    </row>
    <row r="176" spans="1:56" ht="6" customHeight="1">
      <c r="A176" s="501"/>
      <c r="B176" s="39"/>
      <c r="C176" s="40"/>
      <c r="D176" s="39"/>
      <c r="E176" s="40"/>
      <c r="F176" s="39"/>
      <c r="G176" s="196"/>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289"/>
    </row>
    <row r="177" spans="1:56">
      <c r="A177" s="502" t="str">
        <f>'5. Engineering'!AZ79</f>
        <v/>
      </c>
      <c r="B177" s="1116" t="str">
        <f>CONCATENATE('5. Engineering'!E79," ",'5. Engineering'!G79)</f>
        <v>5.4 Measurement Capabilities</v>
      </c>
      <c r="C177" s="1117"/>
      <c r="D177" s="1117"/>
      <c r="E177" s="1117"/>
      <c r="F177" s="1117"/>
      <c r="G177" s="1117"/>
      <c r="H177" s="1117"/>
      <c r="I177" s="1117"/>
      <c r="J177" s="1117"/>
      <c r="K177" s="1117"/>
      <c r="L177" s="1117"/>
      <c r="M177" s="1117"/>
      <c r="N177" s="1117"/>
      <c r="O177" s="1117"/>
      <c r="P177" s="1117"/>
      <c r="Q177" s="1117"/>
      <c r="R177" s="1117"/>
      <c r="S177" s="1117"/>
      <c r="T177" s="1117"/>
      <c r="U177" s="1117"/>
      <c r="V177" s="1117"/>
      <c r="W177" s="1117"/>
      <c r="X177" s="1117"/>
      <c r="Y177" s="1117"/>
      <c r="Z177" s="1117"/>
      <c r="AA177" s="1117"/>
      <c r="AB177" s="1117"/>
      <c r="AC177" s="1117"/>
      <c r="AD177" s="1117"/>
      <c r="AE177" s="1117"/>
      <c r="AF177" s="1117"/>
      <c r="AG177" s="1117"/>
      <c r="AH177" s="1117"/>
      <c r="AI177" s="1117"/>
      <c r="AJ177" s="1117"/>
      <c r="AK177" s="1117"/>
      <c r="AL177" s="1117"/>
      <c r="AM177" s="1117"/>
      <c r="AN177" s="1117"/>
      <c r="AO177" s="1117"/>
      <c r="AP177" s="1117"/>
      <c r="AQ177" s="1117"/>
      <c r="AR177" s="1117"/>
      <c r="AS177" s="1117"/>
      <c r="AT177" s="1117"/>
      <c r="AU177" s="1117"/>
      <c r="AV177" s="1117"/>
      <c r="AW177" s="1117"/>
      <c r="AX177" s="1117"/>
      <c r="AY177" s="1117"/>
      <c r="AZ177" s="1117"/>
      <c r="BA177" s="1117"/>
      <c r="BB177" s="1117"/>
      <c r="BC177" s="1118"/>
      <c r="BD177" s="289"/>
    </row>
    <row r="178" spans="1:56" s="342" customFormat="1" ht="75.75" customHeight="1">
      <c r="A178" s="499"/>
      <c r="B178" s="1125"/>
      <c r="C178" s="1126"/>
      <c r="D178" s="1126"/>
      <c r="E178" s="1126"/>
      <c r="F178" s="1126"/>
      <c r="G178" s="1126"/>
      <c r="H178" s="1126"/>
      <c r="I178" s="1126"/>
      <c r="J178" s="1126"/>
      <c r="K178" s="1126"/>
      <c r="L178" s="1126"/>
      <c r="M178" s="1126"/>
      <c r="N178" s="1126"/>
      <c r="O178" s="1126"/>
      <c r="P178" s="1126"/>
      <c r="Q178" s="1126"/>
      <c r="R178" s="1126"/>
      <c r="S178" s="1126"/>
      <c r="T178" s="1126"/>
      <c r="U178" s="1126"/>
      <c r="V178" s="1126"/>
      <c r="W178" s="1126"/>
      <c r="X178" s="1126"/>
      <c r="Y178" s="1126"/>
      <c r="Z178" s="1126"/>
      <c r="AA178" s="1126"/>
      <c r="AB178" s="1126"/>
      <c r="AC178" s="1126"/>
      <c r="AD178" s="1126"/>
      <c r="AE178" s="1126"/>
      <c r="AF178" s="1126"/>
      <c r="AG178" s="1126"/>
      <c r="AH178" s="1126"/>
      <c r="AI178" s="1126"/>
      <c r="AJ178" s="1126"/>
      <c r="AK178" s="1126"/>
      <c r="AL178" s="1126"/>
      <c r="AM178" s="1126"/>
      <c r="AN178" s="1126"/>
      <c r="AO178" s="1126"/>
      <c r="AP178" s="1126"/>
      <c r="AQ178" s="1126"/>
      <c r="AR178" s="1126"/>
      <c r="AS178" s="1126"/>
      <c r="AT178" s="1126"/>
      <c r="AU178" s="1126"/>
      <c r="AV178" s="1126"/>
      <c r="AW178" s="1126"/>
      <c r="AX178" s="1126"/>
      <c r="AY178" s="1126"/>
      <c r="AZ178" s="1126"/>
      <c r="BA178" s="1126"/>
      <c r="BB178" s="1126"/>
      <c r="BC178" s="1127"/>
      <c r="BD178" s="197"/>
    </row>
    <row r="179" spans="1:56" ht="6" customHeight="1">
      <c r="A179" s="501"/>
      <c r="B179" s="39"/>
      <c r="C179" s="40"/>
      <c r="D179" s="39"/>
      <c r="E179" s="40"/>
      <c r="F179" s="39"/>
      <c r="G179" s="196"/>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289"/>
    </row>
    <row r="180" spans="1:56">
      <c r="A180" s="502" t="str">
        <f>'5. Engineering'!AZ95</f>
        <v/>
      </c>
      <c r="B180" s="1116" t="str">
        <f>CONCATENATE('5. Engineering'!E95," ",'5. Engineering'!G95)</f>
        <v>5.5 Product Integrity</v>
      </c>
      <c r="C180" s="1117"/>
      <c r="D180" s="1117"/>
      <c r="E180" s="1117"/>
      <c r="F180" s="1117"/>
      <c r="G180" s="1117"/>
      <c r="H180" s="1117"/>
      <c r="I180" s="1117"/>
      <c r="J180" s="1117"/>
      <c r="K180" s="1117"/>
      <c r="L180" s="1117"/>
      <c r="M180" s="1117"/>
      <c r="N180" s="1117"/>
      <c r="O180" s="1117"/>
      <c r="P180" s="1117"/>
      <c r="Q180" s="1117"/>
      <c r="R180" s="1117"/>
      <c r="S180" s="1117"/>
      <c r="T180" s="1117"/>
      <c r="U180" s="1117"/>
      <c r="V180" s="1117"/>
      <c r="W180" s="1117"/>
      <c r="X180" s="1117"/>
      <c r="Y180" s="1117"/>
      <c r="Z180" s="1117"/>
      <c r="AA180" s="1117"/>
      <c r="AB180" s="1117"/>
      <c r="AC180" s="1117"/>
      <c r="AD180" s="1117"/>
      <c r="AE180" s="1117"/>
      <c r="AF180" s="1117"/>
      <c r="AG180" s="1117"/>
      <c r="AH180" s="1117"/>
      <c r="AI180" s="1117"/>
      <c r="AJ180" s="1117"/>
      <c r="AK180" s="1117"/>
      <c r="AL180" s="1117"/>
      <c r="AM180" s="1117"/>
      <c r="AN180" s="1117"/>
      <c r="AO180" s="1117"/>
      <c r="AP180" s="1117"/>
      <c r="AQ180" s="1117"/>
      <c r="AR180" s="1117"/>
      <c r="AS180" s="1117"/>
      <c r="AT180" s="1117"/>
      <c r="AU180" s="1117"/>
      <c r="AV180" s="1117"/>
      <c r="AW180" s="1117"/>
      <c r="AX180" s="1117"/>
      <c r="AY180" s="1117"/>
      <c r="AZ180" s="1117"/>
      <c r="BA180" s="1117"/>
      <c r="BB180" s="1117"/>
      <c r="BC180" s="1118"/>
      <c r="BD180" s="289"/>
    </row>
    <row r="181" spans="1:56" s="342" customFormat="1" ht="75.75" customHeight="1">
      <c r="A181" s="499"/>
      <c r="B181" s="1125"/>
      <c r="C181" s="1126"/>
      <c r="D181" s="1126"/>
      <c r="E181" s="1126"/>
      <c r="F181" s="1126"/>
      <c r="G181" s="1126"/>
      <c r="H181" s="1126"/>
      <c r="I181" s="1126"/>
      <c r="J181" s="1126"/>
      <c r="K181" s="1126"/>
      <c r="L181" s="1126"/>
      <c r="M181" s="1126"/>
      <c r="N181" s="1126"/>
      <c r="O181" s="1126"/>
      <c r="P181" s="1126"/>
      <c r="Q181" s="1126"/>
      <c r="R181" s="1126"/>
      <c r="S181" s="1126"/>
      <c r="T181" s="1126"/>
      <c r="U181" s="1126"/>
      <c r="V181" s="1126"/>
      <c r="W181" s="1126"/>
      <c r="X181" s="1126"/>
      <c r="Y181" s="1126"/>
      <c r="Z181" s="1126"/>
      <c r="AA181" s="1126"/>
      <c r="AB181" s="1126"/>
      <c r="AC181" s="1126"/>
      <c r="AD181" s="1126"/>
      <c r="AE181" s="1126"/>
      <c r="AF181" s="1126"/>
      <c r="AG181" s="1126"/>
      <c r="AH181" s="1126"/>
      <c r="AI181" s="1126"/>
      <c r="AJ181" s="1126"/>
      <c r="AK181" s="1126"/>
      <c r="AL181" s="1126"/>
      <c r="AM181" s="1126"/>
      <c r="AN181" s="1126"/>
      <c r="AO181" s="1126"/>
      <c r="AP181" s="1126"/>
      <c r="AQ181" s="1126"/>
      <c r="AR181" s="1126"/>
      <c r="AS181" s="1126"/>
      <c r="AT181" s="1126"/>
      <c r="AU181" s="1126"/>
      <c r="AV181" s="1126"/>
      <c r="AW181" s="1126"/>
      <c r="AX181" s="1126"/>
      <c r="AY181" s="1126"/>
      <c r="AZ181" s="1126"/>
      <c r="BA181" s="1126"/>
      <c r="BB181" s="1126"/>
      <c r="BC181" s="1127"/>
      <c r="BD181" s="197"/>
    </row>
    <row r="182" spans="1:56" ht="6" customHeight="1">
      <c r="A182" s="501"/>
      <c r="B182" s="39"/>
      <c r="C182" s="40"/>
      <c r="D182" s="39"/>
      <c r="E182" s="40"/>
      <c r="F182" s="39"/>
      <c r="G182" s="196"/>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289"/>
    </row>
    <row r="183" spans="1:56">
      <c r="A183" s="502" t="str">
        <f>'5. Engineering'!AZ111</f>
        <v/>
      </c>
      <c r="B183" s="1116" t="str">
        <f>CONCATENATE('5. Engineering'!E111," ",'5. Engineering'!G111)</f>
        <v>5.6 Change Control</v>
      </c>
      <c r="C183" s="1117"/>
      <c r="D183" s="1117"/>
      <c r="E183" s="1117"/>
      <c r="F183" s="1117"/>
      <c r="G183" s="1117"/>
      <c r="H183" s="1117"/>
      <c r="I183" s="1117"/>
      <c r="J183" s="1117"/>
      <c r="K183" s="1117"/>
      <c r="L183" s="1117"/>
      <c r="M183" s="1117"/>
      <c r="N183" s="1117"/>
      <c r="O183" s="1117"/>
      <c r="P183" s="1117"/>
      <c r="Q183" s="1117"/>
      <c r="R183" s="1117"/>
      <c r="S183" s="1117"/>
      <c r="T183" s="1117"/>
      <c r="U183" s="1117"/>
      <c r="V183" s="1117"/>
      <c r="W183" s="1117"/>
      <c r="X183" s="1117"/>
      <c r="Y183" s="1117"/>
      <c r="Z183" s="1117"/>
      <c r="AA183" s="1117"/>
      <c r="AB183" s="1117"/>
      <c r="AC183" s="1117"/>
      <c r="AD183" s="1117"/>
      <c r="AE183" s="1117"/>
      <c r="AF183" s="1117"/>
      <c r="AG183" s="1117"/>
      <c r="AH183" s="1117"/>
      <c r="AI183" s="1117"/>
      <c r="AJ183" s="1117"/>
      <c r="AK183" s="1117"/>
      <c r="AL183" s="1117"/>
      <c r="AM183" s="1117"/>
      <c r="AN183" s="1117"/>
      <c r="AO183" s="1117"/>
      <c r="AP183" s="1117"/>
      <c r="AQ183" s="1117"/>
      <c r="AR183" s="1117"/>
      <c r="AS183" s="1117"/>
      <c r="AT183" s="1117"/>
      <c r="AU183" s="1117"/>
      <c r="AV183" s="1117"/>
      <c r="AW183" s="1117"/>
      <c r="AX183" s="1117"/>
      <c r="AY183" s="1117"/>
      <c r="AZ183" s="1117"/>
      <c r="BA183" s="1117"/>
      <c r="BB183" s="1117"/>
      <c r="BC183" s="1118"/>
      <c r="BD183" s="289"/>
    </row>
    <row r="184" spans="1:56" s="342" customFormat="1" ht="75.75" customHeight="1">
      <c r="A184" s="499"/>
      <c r="B184" s="1125"/>
      <c r="C184" s="1126"/>
      <c r="D184" s="1126"/>
      <c r="E184" s="1126"/>
      <c r="F184" s="1126"/>
      <c r="G184" s="1126"/>
      <c r="H184" s="1126"/>
      <c r="I184" s="1126"/>
      <c r="J184" s="1126"/>
      <c r="K184" s="1126"/>
      <c r="L184" s="1126"/>
      <c r="M184" s="1126"/>
      <c r="N184" s="1126"/>
      <c r="O184" s="1126"/>
      <c r="P184" s="1126"/>
      <c r="Q184" s="1126"/>
      <c r="R184" s="1126"/>
      <c r="S184" s="1126"/>
      <c r="T184" s="1126"/>
      <c r="U184" s="1126"/>
      <c r="V184" s="1126"/>
      <c r="W184" s="1126"/>
      <c r="X184" s="1126"/>
      <c r="Y184" s="1126"/>
      <c r="Z184" s="1126"/>
      <c r="AA184" s="1126"/>
      <c r="AB184" s="1126"/>
      <c r="AC184" s="1126"/>
      <c r="AD184" s="1126"/>
      <c r="AE184" s="1126"/>
      <c r="AF184" s="1126"/>
      <c r="AG184" s="1126"/>
      <c r="AH184" s="1126"/>
      <c r="AI184" s="1126"/>
      <c r="AJ184" s="1126"/>
      <c r="AK184" s="1126"/>
      <c r="AL184" s="1126"/>
      <c r="AM184" s="1126"/>
      <c r="AN184" s="1126"/>
      <c r="AO184" s="1126"/>
      <c r="AP184" s="1126"/>
      <c r="AQ184" s="1126"/>
      <c r="AR184" s="1126"/>
      <c r="AS184" s="1126"/>
      <c r="AT184" s="1126"/>
      <c r="AU184" s="1126"/>
      <c r="AV184" s="1126"/>
      <c r="AW184" s="1126"/>
      <c r="AX184" s="1126"/>
      <c r="AY184" s="1126"/>
      <c r="AZ184" s="1126"/>
      <c r="BA184" s="1126"/>
      <c r="BB184" s="1126"/>
      <c r="BC184" s="1127"/>
      <c r="BD184" s="197"/>
    </row>
    <row r="185" spans="1:56" s="342" customFormat="1" ht="6" customHeight="1">
      <c r="A185" s="497"/>
      <c r="B185" s="159"/>
      <c r="C185" s="129"/>
      <c r="D185" s="159"/>
      <c r="E185" s="129"/>
      <c r="F185" s="159"/>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289"/>
    </row>
    <row r="186" spans="1:56" s="342" customFormat="1" ht="6" customHeight="1">
      <c r="A186" s="501"/>
      <c r="B186" s="159"/>
      <c r="C186" s="129"/>
      <c r="D186" s="159"/>
      <c r="E186" s="129"/>
      <c r="F186" s="159"/>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289"/>
    </row>
    <row r="187" spans="1:56">
      <c r="A187" s="501"/>
      <c r="B187" s="1148" t="s">
        <v>461</v>
      </c>
      <c r="C187" s="1149"/>
      <c r="D187" s="1149"/>
      <c r="E187" s="1149"/>
      <c r="F187" s="1149"/>
      <c r="G187" s="1149"/>
      <c r="H187" s="1149"/>
      <c r="I187" s="1149"/>
      <c r="J187" s="1149"/>
      <c r="K187" s="1149"/>
      <c r="L187" s="1149"/>
      <c r="M187" s="1149"/>
      <c r="N187" s="1149"/>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50"/>
      <c r="BD187" s="289"/>
    </row>
    <row r="188" spans="1:56" ht="6" customHeight="1">
      <c r="A188" s="501"/>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289"/>
    </row>
    <row r="189" spans="1:56">
      <c r="A189" s="502" t="str">
        <f>'6. Supplier Management'!AZ31</f>
        <v/>
      </c>
      <c r="B189" s="1116" t="str">
        <f>CONCATENATE('6. Supplier Management'!E31," ",'6. Supplier Management'!G31)</f>
        <v>6.1 Supplier Selection Process</v>
      </c>
      <c r="C189" s="1117"/>
      <c r="D189" s="1117"/>
      <c r="E189" s="1117"/>
      <c r="F189" s="1117"/>
      <c r="G189" s="1117"/>
      <c r="H189" s="1117"/>
      <c r="I189" s="1117"/>
      <c r="J189" s="1117"/>
      <c r="K189" s="1117"/>
      <c r="L189" s="1117"/>
      <c r="M189" s="1117"/>
      <c r="N189" s="1117"/>
      <c r="O189" s="1117"/>
      <c r="P189" s="1117"/>
      <c r="Q189" s="1117"/>
      <c r="R189" s="1117"/>
      <c r="S189" s="1117"/>
      <c r="T189" s="1117"/>
      <c r="U189" s="1117"/>
      <c r="V189" s="1117"/>
      <c r="W189" s="1117"/>
      <c r="X189" s="1117"/>
      <c r="Y189" s="1117"/>
      <c r="Z189" s="1117"/>
      <c r="AA189" s="1117"/>
      <c r="AB189" s="1117"/>
      <c r="AC189" s="1117"/>
      <c r="AD189" s="1117"/>
      <c r="AE189" s="1117"/>
      <c r="AF189" s="1117"/>
      <c r="AG189" s="1117"/>
      <c r="AH189" s="1117"/>
      <c r="AI189" s="1117"/>
      <c r="AJ189" s="1117"/>
      <c r="AK189" s="1117"/>
      <c r="AL189" s="1117"/>
      <c r="AM189" s="1117"/>
      <c r="AN189" s="1117"/>
      <c r="AO189" s="1117"/>
      <c r="AP189" s="1117"/>
      <c r="AQ189" s="1117"/>
      <c r="AR189" s="1117"/>
      <c r="AS189" s="1117"/>
      <c r="AT189" s="1117"/>
      <c r="AU189" s="1117"/>
      <c r="AV189" s="1117"/>
      <c r="AW189" s="1117"/>
      <c r="AX189" s="1117"/>
      <c r="AY189" s="1117"/>
      <c r="AZ189" s="1117"/>
      <c r="BA189" s="1117"/>
      <c r="BB189" s="1117"/>
      <c r="BC189" s="1118"/>
      <c r="BD189" s="289"/>
    </row>
    <row r="190" spans="1:56" ht="75.75" customHeight="1">
      <c r="A190" s="501"/>
      <c r="B190" s="1125"/>
      <c r="C190" s="1126"/>
      <c r="D190" s="1126"/>
      <c r="E190" s="1126"/>
      <c r="F190" s="1126"/>
      <c r="G190" s="1126"/>
      <c r="H190" s="1126"/>
      <c r="I190" s="1126"/>
      <c r="J190" s="1126"/>
      <c r="K190" s="1126"/>
      <c r="L190" s="1126"/>
      <c r="M190" s="1126"/>
      <c r="N190" s="1126"/>
      <c r="O190" s="1126"/>
      <c r="P190" s="1126"/>
      <c r="Q190" s="1126"/>
      <c r="R190" s="1126"/>
      <c r="S190" s="1126"/>
      <c r="T190" s="1126"/>
      <c r="U190" s="1126"/>
      <c r="V190" s="1126"/>
      <c r="W190" s="1126"/>
      <c r="X190" s="1126"/>
      <c r="Y190" s="1126"/>
      <c r="Z190" s="1126"/>
      <c r="AA190" s="1126"/>
      <c r="AB190" s="1126"/>
      <c r="AC190" s="1126"/>
      <c r="AD190" s="1126"/>
      <c r="AE190" s="1126"/>
      <c r="AF190" s="1126"/>
      <c r="AG190" s="1126"/>
      <c r="AH190" s="1126"/>
      <c r="AI190" s="1126"/>
      <c r="AJ190" s="1126"/>
      <c r="AK190" s="1126"/>
      <c r="AL190" s="1126"/>
      <c r="AM190" s="1126"/>
      <c r="AN190" s="1126"/>
      <c r="AO190" s="1126"/>
      <c r="AP190" s="1126"/>
      <c r="AQ190" s="1126"/>
      <c r="AR190" s="1126"/>
      <c r="AS190" s="1126"/>
      <c r="AT190" s="1126"/>
      <c r="AU190" s="1126"/>
      <c r="AV190" s="1126"/>
      <c r="AW190" s="1126"/>
      <c r="AX190" s="1126"/>
      <c r="AY190" s="1126"/>
      <c r="AZ190" s="1126"/>
      <c r="BA190" s="1126"/>
      <c r="BB190" s="1126"/>
      <c r="BC190" s="1127"/>
      <c r="BD190" s="289"/>
    </row>
    <row r="191" spans="1:56" ht="6" customHeight="1">
      <c r="A191" s="501"/>
      <c r="B191" s="39"/>
      <c r="C191" s="40"/>
      <c r="D191" s="39"/>
      <c r="E191" s="40"/>
      <c r="F191" s="39"/>
      <c r="G191" s="196"/>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289"/>
    </row>
    <row r="192" spans="1:56">
      <c r="A192" s="502" t="str">
        <f>'6. Supplier Management'!AZ47</f>
        <v/>
      </c>
      <c r="B192" s="1116" t="str">
        <f>CONCATENATE('6. Supplier Management'!E47," ",'6. Supplier Management'!G47)</f>
        <v xml:space="preserve">6.2 Supplier Monitoring </v>
      </c>
      <c r="C192" s="1117"/>
      <c r="D192" s="1117"/>
      <c r="E192" s="1117"/>
      <c r="F192" s="1117"/>
      <c r="G192" s="1117"/>
      <c r="H192" s="1117"/>
      <c r="I192" s="1117"/>
      <c r="J192" s="1117"/>
      <c r="K192" s="1117"/>
      <c r="L192" s="1117"/>
      <c r="M192" s="1117"/>
      <c r="N192" s="1117"/>
      <c r="O192" s="1117"/>
      <c r="P192" s="1117"/>
      <c r="Q192" s="1117"/>
      <c r="R192" s="1117"/>
      <c r="S192" s="1117"/>
      <c r="T192" s="1117"/>
      <c r="U192" s="1117"/>
      <c r="V192" s="1117"/>
      <c r="W192" s="1117"/>
      <c r="X192" s="1117"/>
      <c r="Y192" s="1117"/>
      <c r="Z192" s="1117"/>
      <c r="AA192" s="1117"/>
      <c r="AB192" s="1117"/>
      <c r="AC192" s="1117"/>
      <c r="AD192" s="1117"/>
      <c r="AE192" s="1117"/>
      <c r="AF192" s="1117"/>
      <c r="AG192" s="1117"/>
      <c r="AH192" s="1117"/>
      <c r="AI192" s="1117"/>
      <c r="AJ192" s="1117"/>
      <c r="AK192" s="1117"/>
      <c r="AL192" s="1117"/>
      <c r="AM192" s="1117"/>
      <c r="AN192" s="1117"/>
      <c r="AO192" s="1117"/>
      <c r="AP192" s="1117"/>
      <c r="AQ192" s="1117"/>
      <c r="AR192" s="1117"/>
      <c r="AS192" s="1117"/>
      <c r="AT192" s="1117"/>
      <c r="AU192" s="1117"/>
      <c r="AV192" s="1117"/>
      <c r="AW192" s="1117"/>
      <c r="AX192" s="1117"/>
      <c r="AY192" s="1117"/>
      <c r="AZ192" s="1117"/>
      <c r="BA192" s="1117"/>
      <c r="BB192" s="1117"/>
      <c r="BC192" s="1118"/>
      <c r="BD192" s="289"/>
    </row>
    <row r="193" spans="1:56" ht="75.75" customHeight="1">
      <c r="A193" s="501"/>
      <c r="B193" s="1125"/>
      <c r="C193" s="1126"/>
      <c r="D193" s="1126"/>
      <c r="E193" s="1126"/>
      <c r="F193" s="1126"/>
      <c r="G193" s="1126"/>
      <c r="H193" s="1126"/>
      <c r="I193" s="1126"/>
      <c r="J193" s="1126"/>
      <c r="K193" s="1126"/>
      <c r="L193" s="1126"/>
      <c r="M193" s="1126"/>
      <c r="N193" s="1126"/>
      <c r="O193" s="1126"/>
      <c r="P193" s="1126"/>
      <c r="Q193" s="1126"/>
      <c r="R193" s="1126"/>
      <c r="S193" s="1126"/>
      <c r="T193" s="1126"/>
      <c r="U193" s="1126"/>
      <c r="V193" s="1126"/>
      <c r="W193" s="1126"/>
      <c r="X193" s="1126"/>
      <c r="Y193" s="1126"/>
      <c r="Z193" s="1126"/>
      <c r="AA193" s="1126"/>
      <c r="AB193" s="1126"/>
      <c r="AC193" s="1126"/>
      <c r="AD193" s="1126"/>
      <c r="AE193" s="1126"/>
      <c r="AF193" s="1126"/>
      <c r="AG193" s="1126"/>
      <c r="AH193" s="1126"/>
      <c r="AI193" s="1126"/>
      <c r="AJ193" s="1126"/>
      <c r="AK193" s="1126"/>
      <c r="AL193" s="1126"/>
      <c r="AM193" s="1126"/>
      <c r="AN193" s="1126"/>
      <c r="AO193" s="1126"/>
      <c r="AP193" s="1126"/>
      <c r="AQ193" s="1126"/>
      <c r="AR193" s="1126"/>
      <c r="AS193" s="1126"/>
      <c r="AT193" s="1126"/>
      <c r="AU193" s="1126"/>
      <c r="AV193" s="1126"/>
      <c r="AW193" s="1126"/>
      <c r="AX193" s="1126"/>
      <c r="AY193" s="1126"/>
      <c r="AZ193" s="1126"/>
      <c r="BA193" s="1126"/>
      <c r="BB193" s="1126"/>
      <c r="BC193" s="1127"/>
      <c r="BD193" s="289"/>
    </row>
    <row r="194" spans="1:56" ht="6" customHeight="1">
      <c r="A194" s="501"/>
      <c r="B194" s="39"/>
      <c r="C194" s="40"/>
      <c r="D194" s="39"/>
      <c r="E194" s="40"/>
      <c r="F194" s="39"/>
      <c r="G194" s="196"/>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289"/>
    </row>
    <row r="195" spans="1:56">
      <c r="A195" s="502" t="str">
        <f>'6. Supplier Management'!AZ63</f>
        <v/>
      </c>
      <c r="B195" s="1116" t="str">
        <f>CONCATENATE('6. Supplier Management'!E63," ",'6. Supplier Management'!G63)</f>
        <v>6.3 Supplier Readiness</v>
      </c>
      <c r="C195" s="1117"/>
      <c r="D195" s="1117"/>
      <c r="E195" s="1117"/>
      <c r="F195" s="1117"/>
      <c r="G195" s="1117"/>
      <c r="H195" s="1117"/>
      <c r="I195" s="1117"/>
      <c r="J195" s="1117"/>
      <c r="K195" s="1117"/>
      <c r="L195" s="1117"/>
      <c r="M195" s="1117"/>
      <c r="N195" s="1117"/>
      <c r="O195" s="1117"/>
      <c r="P195" s="1117"/>
      <c r="Q195" s="1117"/>
      <c r="R195" s="1117"/>
      <c r="S195" s="1117"/>
      <c r="T195" s="1117"/>
      <c r="U195" s="1117"/>
      <c r="V195" s="1117"/>
      <c r="W195" s="1117"/>
      <c r="X195" s="1117"/>
      <c r="Y195" s="1117"/>
      <c r="Z195" s="1117"/>
      <c r="AA195" s="1117"/>
      <c r="AB195" s="1117"/>
      <c r="AC195" s="1117"/>
      <c r="AD195" s="1117"/>
      <c r="AE195" s="1117"/>
      <c r="AF195" s="1117"/>
      <c r="AG195" s="1117"/>
      <c r="AH195" s="1117"/>
      <c r="AI195" s="1117"/>
      <c r="AJ195" s="1117"/>
      <c r="AK195" s="1117"/>
      <c r="AL195" s="1117"/>
      <c r="AM195" s="1117"/>
      <c r="AN195" s="1117"/>
      <c r="AO195" s="1117"/>
      <c r="AP195" s="1117"/>
      <c r="AQ195" s="1117"/>
      <c r="AR195" s="1117"/>
      <c r="AS195" s="1117"/>
      <c r="AT195" s="1117"/>
      <c r="AU195" s="1117"/>
      <c r="AV195" s="1117"/>
      <c r="AW195" s="1117"/>
      <c r="AX195" s="1117"/>
      <c r="AY195" s="1117"/>
      <c r="AZ195" s="1117"/>
      <c r="BA195" s="1117"/>
      <c r="BB195" s="1117"/>
      <c r="BC195" s="1118"/>
      <c r="BD195" s="289"/>
    </row>
    <row r="196" spans="1:56" ht="75.75" customHeight="1">
      <c r="A196" s="501"/>
      <c r="B196" s="1125"/>
      <c r="C196" s="1126"/>
      <c r="D196" s="1126"/>
      <c r="E196" s="1126"/>
      <c r="F196" s="1126"/>
      <c r="G196" s="1126"/>
      <c r="H196" s="1126"/>
      <c r="I196" s="1126"/>
      <c r="J196" s="1126"/>
      <c r="K196" s="1126"/>
      <c r="L196" s="1126"/>
      <c r="M196" s="1126"/>
      <c r="N196" s="1126"/>
      <c r="O196" s="1126"/>
      <c r="P196" s="1126"/>
      <c r="Q196" s="1126"/>
      <c r="R196" s="1126"/>
      <c r="S196" s="1126"/>
      <c r="T196" s="1126"/>
      <c r="U196" s="1126"/>
      <c r="V196" s="1126"/>
      <c r="W196" s="1126"/>
      <c r="X196" s="1126"/>
      <c r="Y196" s="1126"/>
      <c r="Z196" s="1126"/>
      <c r="AA196" s="1126"/>
      <c r="AB196" s="1126"/>
      <c r="AC196" s="1126"/>
      <c r="AD196" s="1126"/>
      <c r="AE196" s="1126"/>
      <c r="AF196" s="1126"/>
      <c r="AG196" s="1126"/>
      <c r="AH196" s="1126"/>
      <c r="AI196" s="1126"/>
      <c r="AJ196" s="1126"/>
      <c r="AK196" s="1126"/>
      <c r="AL196" s="1126"/>
      <c r="AM196" s="1126"/>
      <c r="AN196" s="1126"/>
      <c r="AO196" s="1126"/>
      <c r="AP196" s="1126"/>
      <c r="AQ196" s="1126"/>
      <c r="AR196" s="1126"/>
      <c r="AS196" s="1126"/>
      <c r="AT196" s="1126"/>
      <c r="AU196" s="1126"/>
      <c r="AV196" s="1126"/>
      <c r="AW196" s="1126"/>
      <c r="AX196" s="1126"/>
      <c r="AY196" s="1126"/>
      <c r="AZ196" s="1126"/>
      <c r="BA196" s="1126"/>
      <c r="BB196" s="1126"/>
      <c r="BC196" s="1127"/>
      <c r="BD196" s="289"/>
    </row>
    <row r="197" spans="1:56" ht="6" customHeight="1">
      <c r="A197" s="501"/>
      <c r="B197" s="39"/>
      <c r="C197" s="40"/>
      <c r="D197" s="39"/>
      <c r="E197" s="40"/>
      <c r="F197" s="39"/>
      <c r="G197" s="196"/>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289"/>
    </row>
    <row r="198" spans="1:56">
      <c r="A198" s="502" t="str">
        <f>'6. Supplier Management'!AZ79</f>
        <v/>
      </c>
      <c r="B198" s="1116" t="str">
        <f>CONCATENATE('6. Supplier Management'!E79," ",'6. Supplier Management'!G79)</f>
        <v>6.4 Supplier Product Material and Substance Reporting, and Chemicals Management</v>
      </c>
      <c r="C198" s="1117"/>
      <c r="D198" s="1117"/>
      <c r="E198" s="1117"/>
      <c r="F198" s="1117"/>
      <c r="G198" s="1117"/>
      <c r="H198" s="1117"/>
      <c r="I198" s="1117"/>
      <c r="J198" s="1117"/>
      <c r="K198" s="1117"/>
      <c r="L198" s="1117"/>
      <c r="M198" s="1117"/>
      <c r="N198" s="1117"/>
      <c r="O198" s="1117"/>
      <c r="P198" s="1117"/>
      <c r="Q198" s="1117"/>
      <c r="R198" s="1117"/>
      <c r="S198" s="1117"/>
      <c r="T198" s="1117"/>
      <c r="U198" s="1117"/>
      <c r="V198" s="1117"/>
      <c r="W198" s="1117"/>
      <c r="X198" s="1117"/>
      <c r="Y198" s="1117"/>
      <c r="Z198" s="1117"/>
      <c r="AA198" s="1117"/>
      <c r="AB198" s="1117"/>
      <c r="AC198" s="1117"/>
      <c r="AD198" s="1117"/>
      <c r="AE198" s="1117"/>
      <c r="AF198" s="1117"/>
      <c r="AG198" s="1117"/>
      <c r="AH198" s="1117"/>
      <c r="AI198" s="1117"/>
      <c r="AJ198" s="1117"/>
      <c r="AK198" s="1117"/>
      <c r="AL198" s="1117"/>
      <c r="AM198" s="1117"/>
      <c r="AN198" s="1117"/>
      <c r="AO198" s="1117"/>
      <c r="AP198" s="1117"/>
      <c r="AQ198" s="1117"/>
      <c r="AR198" s="1117"/>
      <c r="AS198" s="1117"/>
      <c r="AT198" s="1117"/>
      <c r="AU198" s="1117"/>
      <c r="AV198" s="1117"/>
      <c r="AW198" s="1117"/>
      <c r="AX198" s="1117"/>
      <c r="AY198" s="1117"/>
      <c r="AZ198" s="1117"/>
      <c r="BA198" s="1117"/>
      <c r="BB198" s="1117"/>
      <c r="BC198" s="1118"/>
      <c r="BD198" s="289"/>
    </row>
    <row r="199" spans="1:56" ht="75.75" customHeight="1">
      <c r="A199" s="501"/>
      <c r="B199" s="1125"/>
      <c r="C199" s="1126"/>
      <c r="D199" s="1126"/>
      <c r="E199" s="1126"/>
      <c r="F199" s="1126"/>
      <c r="G199" s="1126"/>
      <c r="H199" s="1126"/>
      <c r="I199" s="1126"/>
      <c r="J199" s="1126"/>
      <c r="K199" s="1126"/>
      <c r="L199" s="1126"/>
      <c r="M199" s="1126"/>
      <c r="N199" s="1126"/>
      <c r="O199" s="1126"/>
      <c r="P199" s="1126"/>
      <c r="Q199" s="1126"/>
      <c r="R199" s="1126"/>
      <c r="S199" s="1126"/>
      <c r="T199" s="1126"/>
      <c r="U199" s="1126"/>
      <c r="V199" s="1126"/>
      <c r="W199" s="1126"/>
      <c r="X199" s="1126"/>
      <c r="Y199" s="1126"/>
      <c r="Z199" s="1126"/>
      <c r="AA199" s="1126"/>
      <c r="AB199" s="1126"/>
      <c r="AC199" s="1126"/>
      <c r="AD199" s="1126"/>
      <c r="AE199" s="1126"/>
      <c r="AF199" s="1126"/>
      <c r="AG199" s="1126"/>
      <c r="AH199" s="1126"/>
      <c r="AI199" s="1126"/>
      <c r="AJ199" s="1126"/>
      <c r="AK199" s="1126"/>
      <c r="AL199" s="1126"/>
      <c r="AM199" s="1126"/>
      <c r="AN199" s="1126"/>
      <c r="AO199" s="1126"/>
      <c r="AP199" s="1126"/>
      <c r="AQ199" s="1126"/>
      <c r="AR199" s="1126"/>
      <c r="AS199" s="1126"/>
      <c r="AT199" s="1126"/>
      <c r="AU199" s="1126"/>
      <c r="AV199" s="1126"/>
      <c r="AW199" s="1126"/>
      <c r="AX199" s="1126"/>
      <c r="AY199" s="1126"/>
      <c r="AZ199" s="1126"/>
      <c r="BA199" s="1126"/>
      <c r="BB199" s="1126"/>
      <c r="BC199" s="1127"/>
      <c r="BD199" s="289"/>
    </row>
    <row r="200" spans="1:56" ht="6" customHeight="1">
      <c r="A200" s="501"/>
      <c r="B200" s="39"/>
      <c r="C200" s="40"/>
      <c r="D200" s="39"/>
      <c r="E200" s="40"/>
      <c r="F200" s="39"/>
      <c r="G200" s="196"/>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289"/>
    </row>
    <row r="201" spans="1:56">
      <c r="A201" s="502" t="str">
        <f>'6. Supplier Management'!AZ95</f>
        <v/>
      </c>
      <c r="B201" s="1116" t="str">
        <f>CONCATENATE('6. Supplier Management'!E95," ",'6. Supplier Management'!G95)</f>
        <v>6.5 Business Code of Conduct and Supplier Policy</v>
      </c>
      <c r="C201" s="1117"/>
      <c r="D201" s="1117"/>
      <c r="E201" s="1117"/>
      <c r="F201" s="1117"/>
      <c r="G201" s="1117"/>
      <c r="H201" s="1117"/>
      <c r="I201" s="1117"/>
      <c r="J201" s="1117"/>
      <c r="K201" s="1117"/>
      <c r="L201" s="1117"/>
      <c r="M201" s="1117"/>
      <c r="N201" s="1117"/>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117"/>
      <c r="AM201" s="1117"/>
      <c r="AN201" s="1117"/>
      <c r="AO201" s="1117"/>
      <c r="AP201" s="1117"/>
      <c r="AQ201" s="1117"/>
      <c r="AR201" s="1117"/>
      <c r="AS201" s="1117"/>
      <c r="AT201" s="1117"/>
      <c r="AU201" s="1117"/>
      <c r="AV201" s="1117"/>
      <c r="AW201" s="1117"/>
      <c r="AX201" s="1117"/>
      <c r="AY201" s="1117"/>
      <c r="AZ201" s="1117"/>
      <c r="BA201" s="1117"/>
      <c r="BB201" s="1117"/>
      <c r="BC201" s="1118"/>
      <c r="BD201" s="289"/>
    </row>
    <row r="202" spans="1:56" ht="75.75" customHeight="1">
      <c r="A202" s="501"/>
      <c r="B202" s="1125"/>
      <c r="C202" s="1126"/>
      <c r="D202" s="1126"/>
      <c r="E202" s="1126"/>
      <c r="F202" s="1126"/>
      <c r="G202" s="1126"/>
      <c r="H202" s="1126"/>
      <c r="I202" s="1126"/>
      <c r="J202" s="1126"/>
      <c r="K202" s="1126"/>
      <c r="L202" s="1126"/>
      <c r="M202" s="1126"/>
      <c r="N202" s="1126"/>
      <c r="O202" s="1126"/>
      <c r="P202" s="1126"/>
      <c r="Q202" s="1126"/>
      <c r="R202" s="1126"/>
      <c r="S202" s="1126"/>
      <c r="T202" s="1126"/>
      <c r="U202" s="1126"/>
      <c r="V202" s="1126"/>
      <c r="W202" s="1126"/>
      <c r="X202" s="1126"/>
      <c r="Y202" s="1126"/>
      <c r="Z202" s="1126"/>
      <c r="AA202" s="1126"/>
      <c r="AB202" s="1126"/>
      <c r="AC202" s="1126"/>
      <c r="AD202" s="1126"/>
      <c r="AE202" s="1126"/>
      <c r="AF202" s="1126"/>
      <c r="AG202" s="1126"/>
      <c r="AH202" s="1126"/>
      <c r="AI202" s="1126"/>
      <c r="AJ202" s="1126"/>
      <c r="AK202" s="1126"/>
      <c r="AL202" s="1126"/>
      <c r="AM202" s="1126"/>
      <c r="AN202" s="1126"/>
      <c r="AO202" s="1126"/>
      <c r="AP202" s="1126"/>
      <c r="AQ202" s="1126"/>
      <c r="AR202" s="1126"/>
      <c r="AS202" s="1126"/>
      <c r="AT202" s="1126"/>
      <c r="AU202" s="1126"/>
      <c r="AV202" s="1126"/>
      <c r="AW202" s="1126"/>
      <c r="AX202" s="1126"/>
      <c r="AY202" s="1126"/>
      <c r="AZ202" s="1126"/>
      <c r="BA202" s="1126"/>
      <c r="BB202" s="1126"/>
      <c r="BC202" s="1127"/>
      <c r="BD202" s="289"/>
    </row>
    <row r="203" spans="1:56" ht="6" customHeight="1">
      <c r="A203" s="501"/>
      <c r="B203" s="39"/>
      <c r="C203" s="40"/>
      <c r="D203" s="39"/>
      <c r="E203" s="40"/>
      <c r="F203" s="39"/>
      <c r="G203" s="196"/>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289"/>
    </row>
    <row r="204" spans="1:56">
      <c r="A204" s="502" t="str">
        <f>'6. Supplier Management'!AZ111</f>
        <v/>
      </c>
      <c r="B204" s="1116" t="str">
        <f>CONCATENATE('6. Supplier Management'!E111," ",'6. Supplier Management'!G111)</f>
        <v>6.6 Special Process and Customer Specific Requirements</v>
      </c>
      <c r="C204" s="1117"/>
      <c r="D204" s="1117"/>
      <c r="E204" s="1117"/>
      <c r="F204" s="1117"/>
      <c r="G204" s="1117"/>
      <c r="H204" s="1117"/>
      <c r="I204" s="1117"/>
      <c r="J204" s="1117"/>
      <c r="K204" s="1117"/>
      <c r="L204" s="1117"/>
      <c r="M204" s="1117"/>
      <c r="N204" s="1117"/>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117"/>
      <c r="AM204" s="1117"/>
      <c r="AN204" s="1117"/>
      <c r="AO204" s="1117"/>
      <c r="AP204" s="1117"/>
      <c r="AQ204" s="1117"/>
      <c r="AR204" s="1117"/>
      <c r="AS204" s="1117"/>
      <c r="AT204" s="1117"/>
      <c r="AU204" s="1117"/>
      <c r="AV204" s="1117"/>
      <c r="AW204" s="1117"/>
      <c r="AX204" s="1117"/>
      <c r="AY204" s="1117"/>
      <c r="AZ204" s="1117"/>
      <c r="BA204" s="1117"/>
      <c r="BB204" s="1117"/>
      <c r="BC204" s="1118"/>
      <c r="BD204" s="289"/>
    </row>
    <row r="205" spans="1:56" ht="75.75" customHeight="1">
      <c r="A205" s="501"/>
      <c r="B205" s="1125"/>
      <c r="C205" s="1126"/>
      <c r="D205" s="1126"/>
      <c r="E205" s="1126"/>
      <c r="F205" s="1126"/>
      <c r="G205" s="1126"/>
      <c r="H205" s="1126"/>
      <c r="I205" s="1126"/>
      <c r="J205" s="1126"/>
      <c r="K205" s="1126"/>
      <c r="L205" s="1126"/>
      <c r="M205" s="1126"/>
      <c r="N205" s="1126"/>
      <c r="O205" s="1126"/>
      <c r="P205" s="1126"/>
      <c r="Q205" s="1126"/>
      <c r="R205" s="1126"/>
      <c r="S205" s="1126"/>
      <c r="T205" s="1126"/>
      <c r="U205" s="1126"/>
      <c r="V205" s="1126"/>
      <c r="W205" s="1126"/>
      <c r="X205" s="1126"/>
      <c r="Y205" s="1126"/>
      <c r="Z205" s="1126"/>
      <c r="AA205" s="1126"/>
      <c r="AB205" s="1126"/>
      <c r="AC205" s="1126"/>
      <c r="AD205" s="1126"/>
      <c r="AE205" s="1126"/>
      <c r="AF205" s="1126"/>
      <c r="AG205" s="1126"/>
      <c r="AH205" s="1126"/>
      <c r="AI205" s="1126"/>
      <c r="AJ205" s="1126"/>
      <c r="AK205" s="1126"/>
      <c r="AL205" s="1126"/>
      <c r="AM205" s="1126"/>
      <c r="AN205" s="1126"/>
      <c r="AO205" s="1126"/>
      <c r="AP205" s="1126"/>
      <c r="AQ205" s="1126"/>
      <c r="AR205" s="1126"/>
      <c r="AS205" s="1126"/>
      <c r="AT205" s="1126"/>
      <c r="AU205" s="1126"/>
      <c r="AV205" s="1126"/>
      <c r="AW205" s="1126"/>
      <c r="AX205" s="1126"/>
      <c r="AY205" s="1126"/>
      <c r="AZ205" s="1126"/>
      <c r="BA205" s="1126"/>
      <c r="BB205" s="1126"/>
      <c r="BC205" s="1127"/>
      <c r="BD205" s="289"/>
    </row>
    <row r="206" spans="1:56" ht="6" customHeight="1">
      <c r="A206" s="501"/>
      <c r="B206" s="489"/>
      <c r="C206" s="489"/>
      <c r="D206" s="489"/>
      <c r="E206" s="489"/>
      <c r="F206" s="489"/>
      <c r="G206" s="489"/>
      <c r="H206" s="489"/>
      <c r="I206" s="489"/>
      <c r="J206" s="489"/>
      <c r="K206" s="489"/>
      <c r="L206" s="489"/>
      <c r="M206" s="489"/>
      <c r="N206" s="489"/>
      <c r="O206" s="489"/>
      <c r="P206" s="489"/>
      <c r="Q206" s="489"/>
      <c r="R206" s="489"/>
      <c r="S206" s="489"/>
      <c r="T206" s="489"/>
      <c r="U206" s="489"/>
      <c r="V206" s="489"/>
      <c r="W206" s="489"/>
      <c r="X206" s="489"/>
      <c r="Y206" s="489"/>
      <c r="Z206" s="489"/>
      <c r="AA206" s="489"/>
      <c r="AB206" s="489"/>
      <c r="AC206" s="489"/>
      <c r="AD206" s="489"/>
      <c r="AE206" s="489"/>
      <c r="AF206" s="489"/>
      <c r="AG206" s="489"/>
      <c r="AH206" s="489"/>
      <c r="AI206" s="489"/>
      <c r="AJ206" s="489"/>
      <c r="AK206" s="489"/>
      <c r="AL206" s="489"/>
      <c r="AM206" s="489"/>
      <c r="AN206" s="489"/>
      <c r="AO206" s="489"/>
      <c r="AP206" s="489"/>
      <c r="AQ206" s="489"/>
      <c r="AR206" s="489"/>
      <c r="AS206" s="489"/>
      <c r="AT206" s="489"/>
      <c r="AU206" s="489"/>
      <c r="AV206" s="489"/>
      <c r="AW206" s="489"/>
      <c r="AX206" s="489"/>
      <c r="AY206" s="489"/>
      <c r="AZ206" s="489"/>
      <c r="BA206" s="489"/>
      <c r="BB206" s="489"/>
      <c r="BC206" s="489"/>
      <c r="BD206" s="505"/>
    </row>
    <row r="207" spans="1:56">
      <c r="A207" s="501"/>
      <c r="B207" s="1148" t="s">
        <v>557</v>
      </c>
      <c r="C207" s="1149"/>
      <c r="D207" s="1149"/>
      <c r="E207" s="1149"/>
      <c r="F207" s="1149"/>
      <c r="G207" s="1149"/>
      <c r="H207" s="1149"/>
      <c r="I207" s="1149"/>
      <c r="J207" s="1149"/>
      <c r="K207" s="1149"/>
      <c r="L207" s="1149"/>
      <c r="M207" s="1149"/>
      <c r="N207" s="1149"/>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50"/>
      <c r="BD207" s="289"/>
    </row>
    <row r="208" spans="1:56" ht="6" customHeight="1">
      <c r="A208" s="501"/>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289"/>
    </row>
    <row r="209" spans="1:56">
      <c r="A209" s="502" t="str">
        <f>'7. Maintenance'!AZ31</f>
        <v/>
      </c>
      <c r="B209" s="1116" t="str">
        <f>CONCATENATE('7. Maintenance'!E31," ",'7. Maintenance'!G31)</f>
        <v>7.1 Preventive Maintenance</v>
      </c>
      <c r="C209" s="1117"/>
      <c r="D209" s="1117"/>
      <c r="E209" s="1117"/>
      <c r="F209" s="1117"/>
      <c r="G209" s="1117"/>
      <c r="H209" s="1117"/>
      <c r="I209" s="1117"/>
      <c r="J209" s="1117"/>
      <c r="K209" s="1117"/>
      <c r="L209" s="1117"/>
      <c r="M209" s="1117"/>
      <c r="N209" s="1117"/>
      <c r="O209" s="1117"/>
      <c r="P209" s="1117"/>
      <c r="Q209" s="1117"/>
      <c r="R209" s="1117"/>
      <c r="S209" s="1117"/>
      <c r="T209" s="1117"/>
      <c r="U209" s="1117"/>
      <c r="V209" s="1117"/>
      <c r="W209" s="1117"/>
      <c r="X209" s="1117"/>
      <c r="Y209" s="1117"/>
      <c r="Z209" s="1117"/>
      <c r="AA209" s="1117"/>
      <c r="AB209" s="1117"/>
      <c r="AC209" s="1117"/>
      <c r="AD209" s="1117"/>
      <c r="AE209" s="1117"/>
      <c r="AF209" s="1117"/>
      <c r="AG209" s="1117"/>
      <c r="AH209" s="1117"/>
      <c r="AI209" s="1117"/>
      <c r="AJ209" s="1117"/>
      <c r="AK209" s="1117"/>
      <c r="AL209" s="1117"/>
      <c r="AM209" s="1117"/>
      <c r="AN209" s="1117"/>
      <c r="AO209" s="1117"/>
      <c r="AP209" s="1117"/>
      <c r="AQ209" s="1117"/>
      <c r="AR209" s="1117"/>
      <c r="AS209" s="1117"/>
      <c r="AT209" s="1117"/>
      <c r="AU209" s="1117"/>
      <c r="AV209" s="1117"/>
      <c r="AW209" s="1117"/>
      <c r="AX209" s="1117"/>
      <c r="AY209" s="1117"/>
      <c r="AZ209" s="1117"/>
      <c r="BA209" s="1117"/>
      <c r="BB209" s="1117"/>
      <c r="BC209" s="1118"/>
      <c r="BD209" s="289"/>
    </row>
    <row r="210" spans="1:56" ht="75.75" customHeight="1">
      <c r="A210" s="501"/>
      <c r="B210" s="1125"/>
      <c r="C210" s="1126"/>
      <c r="D210" s="1126"/>
      <c r="E210" s="1126"/>
      <c r="F210" s="1126"/>
      <c r="G210" s="1126"/>
      <c r="H210" s="1126"/>
      <c r="I210" s="1126"/>
      <c r="J210" s="1126"/>
      <c r="K210" s="1126"/>
      <c r="L210" s="1126"/>
      <c r="M210" s="1126"/>
      <c r="N210" s="1126"/>
      <c r="O210" s="1126"/>
      <c r="P210" s="1126"/>
      <c r="Q210" s="1126"/>
      <c r="R210" s="1126"/>
      <c r="S210" s="1126"/>
      <c r="T210" s="1126"/>
      <c r="U210" s="1126"/>
      <c r="V210" s="1126"/>
      <c r="W210" s="1126"/>
      <c r="X210" s="1126"/>
      <c r="Y210" s="1126"/>
      <c r="Z210" s="1126"/>
      <c r="AA210" s="1126"/>
      <c r="AB210" s="1126"/>
      <c r="AC210" s="1126"/>
      <c r="AD210" s="1126"/>
      <c r="AE210" s="1126"/>
      <c r="AF210" s="1126"/>
      <c r="AG210" s="1126"/>
      <c r="AH210" s="1126"/>
      <c r="AI210" s="1126"/>
      <c r="AJ210" s="1126"/>
      <c r="AK210" s="1126"/>
      <c r="AL210" s="1126"/>
      <c r="AM210" s="1126"/>
      <c r="AN210" s="1126"/>
      <c r="AO210" s="1126"/>
      <c r="AP210" s="1126"/>
      <c r="AQ210" s="1126"/>
      <c r="AR210" s="1126"/>
      <c r="AS210" s="1126"/>
      <c r="AT210" s="1126"/>
      <c r="AU210" s="1126"/>
      <c r="AV210" s="1126"/>
      <c r="AW210" s="1126"/>
      <c r="AX210" s="1126"/>
      <c r="AY210" s="1126"/>
      <c r="AZ210" s="1126"/>
      <c r="BA210" s="1126"/>
      <c r="BB210" s="1126"/>
      <c r="BC210" s="1127"/>
      <c r="BD210" s="289"/>
    </row>
    <row r="211" spans="1:56" ht="6" customHeight="1">
      <c r="A211" s="501"/>
      <c r="B211" s="39"/>
      <c r="C211" s="40"/>
      <c r="D211" s="39"/>
      <c r="E211" s="40"/>
      <c r="F211" s="39"/>
      <c r="G211" s="196"/>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289"/>
    </row>
    <row r="212" spans="1:56">
      <c r="A212" s="502" t="str">
        <f>'7. Maintenance'!AZ47</f>
        <v/>
      </c>
      <c r="B212" s="1116" t="str">
        <f>CONCATENATE('7. Maintenance'!E47," ",'7. Maintenance'!G47)</f>
        <v>7.2 Corrective Maintenance</v>
      </c>
      <c r="C212" s="1117"/>
      <c r="D212" s="1117"/>
      <c r="E212" s="1117"/>
      <c r="F212" s="1117"/>
      <c r="G212" s="1117"/>
      <c r="H212" s="1117"/>
      <c r="I212" s="1117"/>
      <c r="J212" s="1117"/>
      <c r="K212" s="1117"/>
      <c r="L212" s="1117"/>
      <c r="M212" s="1117"/>
      <c r="N212" s="1117"/>
      <c r="O212" s="1117"/>
      <c r="P212" s="1117"/>
      <c r="Q212" s="1117"/>
      <c r="R212" s="1117"/>
      <c r="S212" s="1117"/>
      <c r="T212" s="1117"/>
      <c r="U212" s="1117"/>
      <c r="V212" s="1117"/>
      <c r="W212" s="1117"/>
      <c r="X212" s="1117"/>
      <c r="Y212" s="1117"/>
      <c r="Z212" s="1117"/>
      <c r="AA212" s="1117"/>
      <c r="AB212" s="1117"/>
      <c r="AC212" s="1117"/>
      <c r="AD212" s="1117"/>
      <c r="AE212" s="1117"/>
      <c r="AF212" s="1117"/>
      <c r="AG212" s="1117"/>
      <c r="AH212" s="1117"/>
      <c r="AI212" s="1117"/>
      <c r="AJ212" s="1117"/>
      <c r="AK212" s="1117"/>
      <c r="AL212" s="1117"/>
      <c r="AM212" s="1117"/>
      <c r="AN212" s="1117"/>
      <c r="AO212" s="1117"/>
      <c r="AP212" s="1117"/>
      <c r="AQ212" s="1117"/>
      <c r="AR212" s="1117"/>
      <c r="AS212" s="1117"/>
      <c r="AT212" s="1117"/>
      <c r="AU212" s="1117"/>
      <c r="AV212" s="1117"/>
      <c r="AW212" s="1117"/>
      <c r="AX212" s="1117"/>
      <c r="AY212" s="1117"/>
      <c r="AZ212" s="1117"/>
      <c r="BA212" s="1117"/>
      <c r="BB212" s="1117"/>
      <c r="BC212" s="1118"/>
      <c r="BD212" s="289"/>
    </row>
    <row r="213" spans="1:56" ht="75.75" customHeight="1">
      <c r="A213" s="501"/>
      <c r="B213" s="1125"/>
      <c r="C213" s="1126"/>
      <c r="D213" s="1126"/>
      <c r="E213" s="1126"/>
      <c r="F213" s="1126"/>
      <c r="G213" s="1126"/>
      <c r="H213" s="1126"/>
      <c r="I213" s="1126"/>
      <c r="J213" s="1126"/>
      <c r="K213" s="1126"/>
      <c r="L213" s="1126"/>
      <c r="M213" s="1126"/>
      <c r="N213" s="1126"/>
      <c r="O213" s="1126"/>
      <c r="P213" s="1126"/>
      <c r="Q213" s="1126"/>
      <c r="R213" s="1126"/>
      <c r="S213" s="1126"/>
      <c r="T213" s="1126"/>
      <c r="U213" s="1126"/>
      <c r="V213" s="1126"/>
      <c r="W213" s="1126"/>
      <c r="X213" s="1126"/>
      <c r="Y213" s="1126"/>
      <c r="Z213" s="1126"/>
      <c r="AA213" s="1126"/>
      <c r="AB213" s="1126"/>
      <c r="AC213" s="1126"/>
      <c r="AD213" s="1126"/>
      <c r="AE213" s="1126"/>
      <c r="AF213" s="1126"/>
      <c r="AG213" s="1126"/>
      <c r="AH213" s="1126"/>
      <c r="AI213" s="1126"/>
      <c r="AJ213" s="1126"/>
      <c r="AK213" s="1126"/>
      <c r="AL213" s="1126"/>
      <c r="AM213" s="1126"/>
      <c r="AN213" s="1126"/>
      <c r="AO213" s="1126"/>
      <c r="AP213" s="1126"/>
      <c r="AQ213" s="1126"/>
      <c r="AR213" s="1126"/>
      <c r="AS213" s="1126"/>
      <c r="AT213" s="1126"/>
      <c r="AU213" s="1126"/>
      <c r="AV213" s="1126"/>
      <c r="AW213" s="1126"/>
      <c r="AX213" s="1126"/>
      <c r="AY213" s="1126"/>
      <c r="AZ213" s="1126"/>
      <c r="BA213" s="1126"/>
      <c r="BB213" s="1126"/>
      <c r="BC213" s="1127"/>
      <c r="BD213" s="289"/>
    </row>
    <row r="214" spans="1:56" ht="6" customHeight="1">
      <c r="A214" s="501"/>
      <c r="B214" s="39"/>
      <c r="C214" s="40"/>
      <c r="D214" s="39"/>
      <c r="E214" s="40"/>
      <c r="F214" s="39"/>
      <c r="G214" s="196"/>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289"/>
    </row>
    <row r="215" spans="1:56">
      <c r="A215" s="502" t="str">
        <f>'7. Maintenance'!AZ63</f>
        <v/>
      </c>
      <c r="B215" s="1116" t="str">
        <f>CONCATENATE('7. Maintenance'!E63," ",'7. Maintenance'!G63)</f>
        <v>7.3 Backup and Spare Parts</v>
      </c>
      <c r="C215" s="1117"/>
      <c r="D215" s="1117"/>
      <c r="E215" s="1117"/>
      <c r="F215" s="1117"/>
      <c r="G215" s="1117"/>
      <c r="H215" s="1117"/>
      <c r="I215" s="1117"/>
      <c r="J215" s="1117"/>
      <c r="K215" s="1117"/>
      <c r="L215" s="1117"/>
      <c r="M215" s="1117"/>
      <c r="N215" s="1117"/>
      <c r="O215" s="1117"/>
      <c r="P215" s="1117"/>
      <c r="Q215" s="1117"/>
      <c r="R215" s="1117"/>
      <c r="S215" s="1117"/>
      <c r="T215" s="1117"/>
      <c r="U215" s="1117"/>
      <c r="V215" s="1117"/>
      <c r="W215" s="1117"/>
      <c r="X215" s="1117"/>
      <c r="Y215" s="1117"/>
      <c r="Z215" s="1117"/>
      <c r="AA215" s="1117"/>
      <c r="AB215" s="1117"/>
      <c r="AC215" s="1117"/>
      <c r="AD215" s="1117"/>
      <c r="AE215" s="1117"/>
      <c r="AF215" s="1117"/>
      <c r="AG215" s="1117"/>
      <c r="AH215" s="1117"/>
      <c r="AI215" s="1117"/>
      <c r="AJ215" s="1117"/>
      <c r="AK215" s="1117"/>
      <c r="AL215" s="1117"/>
      <c r="AM215" s="1117"/>
      <c r="AN215" s="1117"/>
      <c r="AO215" s="1117"/>
      <c r="AP215" s="1117"/>
      <c r="AQ215" s="1117"/>
      <c r="AR215" s="1117"/>
      <c r="AS215" s="1117"/>
      <c r="AT215" s="1117"/>
      <c r="AU215" s="1117"/>
      <c r="AV215" s="1117"/>
      <c r="AW215" s="1117"/>
      <c r="AX215" s="1117"/>
      <c r="AY215" s="1117"/>
      <c r="AZ215" s="1117"/>
      <c r="BA215" s="1117"/>
      <c r="BB215" s="1117"/>
      <c r="BC215" s="1118"/>
      <c r="BD215" s="289"/>
    </row>
    <row r="216" spans="1:56" ht="75.75" customHeight="1">
      <c r="A216" s="501"/>
      <c r="B216" s="1125"/>
      <c r="C216" s="1126"/>
      <c r="D216" s="1126"/>
      <c r="E216" s="1126"/>
      <c r="F216" s="1126"/>
      <c r="G216" s="1126"/>
      <c r="H216" s="1126"/>
      <c r="I216" s="1126"/>
      <c r="J216" s="1126"/>
      <c r="K216" s="1126"/>
      <c r="L216" s="1126"/>
      <c r="M216" s="1126"/>
      <c r="N216" s="1126"/>
      <c r="O216" s="1126"/>
      <c r="P216" s="1126"/>
      <c r="Q216" s="1126"/>
      <c r="R216" s="1126"/>
      <c r="S216" s="1126"/>
      <c r="T216" s="1126"/>
      <c r="U216" s="1126"/>
      <c r="V216" s="1126"/>
      <c r="W216" s="1126"/>
      <c r="X216" s="1126"/>
      <c r="Y216" s="1126"/>
      <c r="Z216" s="1126"/>
      <c r="AA216" s="1126"/>
      <c r="AB216" s="1126"/>
      <c r="AC216" s="1126"/>
      <c r="AD216" s="1126"/>
      <c r="AE216" s="1126"/>
      <c r="AF216" s="1126"/>
      <c r="AG216" s="1126"/>
      <c r="AH216" s="1126"/>
      <c r="AI216" s="1126"/>
      <c r="AJ216" s="1126"/>
      <c r="AK216" s="1126"/>
      <c r="AL216" s="1126"/>
      <c r="AM216" s="1126"/>
      <c r="AN216" s="1126"/>
      <c r="AO216" s="1126"/>
      <c r="AP216" s="1126"/>
      <c r="AQ216" s="1126"/>
      <c r="AR216" s="1126"/>
      <c r="AS216" s="1126"/>
      <c r="AT216" s="1126"/>
      <c r="AU216" s="1126"/>
      <c r="AV216" s="1126"/>
      <c r="AW216" s="1126"/>
      <c r="AX216" s="1126"/>
      <c r="AY216" s="1126"/>
      <c r="AZ216" s="1126"/>
      <c r="BA216" s="1126"/>
      <c r="BB216" s="1126"/>
      <c r="BC216" s="1127"/>
      <c r="BD216" s="289"/>
    </row>
    <row r="217" spans="1:56" ht="6" customHeight="1">
      <c r="A217" s="501"/>
      <c r="B217" s="39"/>
      <c r="C217" s="40"/>
      <c r="D217" s="39"/>
      <c r="E217" s="40"/>
      <c r="F217" s="39"/>
      <c r="G217" s="196"/>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289"/>
    </row>
    <row r="218" spans="1:56">
      <c r="A218" s="502" t="str">
        <f>'7. Maintenance'!AZ79</f>
        <v/>
      </c>
      <c r="B218" s="1116" t="str">
        <f>CONCATENATE('7. Maintenance'!E79," ",'7. Maintenance'!G79)</f>
        <v>7.4 Tooling</v>
      </c>
      <c r="C218" s="1117"/>
      <c r="D218" s="1117"/>
      <c r="E218" s="1117"/>
      <c r="F218" s="1117"/>
      <c r="G218" s="1117"/>
      <c r="H218" s="1117"/>
      <c r="I218" s="1117"/>
      <c r="J218" s="1117"/>
      <c r="K218" s="1117"/>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c r="AG218" s="1117"/>
      <c r="AH218" s="1117"/>
      <c r="AI218" s="1117"/>
      <c r="AJ218" s="1117"/>
      <c r="AK218" s="1117"/>
      <c r="AL218" s="1117"/>
      <c r="AM218" s="1117"/>
      <c r="AN218" s="1117"/>
      <c r="AO218" s="1117"/>
      <c r="AP218" s="1117"/>
      <c r="AQ218" s="1117"/>
      <c r="AR218" s="1117"/>
      <c r="AS218" s="1117"/>
      <c r="AT218" s="1117"/>
      <c r="AU218" s="1117"/>
      <c r="AV218" s="1117"/>
      <c r="AW218" s="1117"/>
      <c r="AX218" s="1117"/>
      <c r="AY218" s="1117"/>
      <c r="AZ218" s="1117"/>
      <c r="BA218" s="1117"/>
      <c r="BB218" s="1117"/>
      <c r="BC218" s="1118"/>
      <c r="BD218" s="289"/>
    </row>
    <row r="219" spans="1:56" ht="75.75" customHeight="1">
      <c r="A219" s="501"/>
      <c r="B219" s="1125"/>
      <c r="C219" s="1126"/>
      <c r="D219" s="1126"/>
      <c r="E219" s="1126"/>
      <c r="F219" s="1126"/>
      <c r="G219" s="1126"/>
      <c r="H219" s="1126"/>
      <c r="I219" s="1126"/>
      <c r="J219" s="1126"/>
      <c r="K219" s="1126"/>
      <c r="L219" s="1126"/>
      <c r="M219" s="1126"/>
      <c r="N219" s="1126"/>
      <c r="O219" s="1126"/>
      <c r="P219" s="1126"/>
      <c r="Q219" s="1126"/>
      <c r="R219" s="1126"/>
      <c r="S219" s="1126"/>
      <c r="T219" s="1126"/>
      <c r="U219" s="1126"/>
      <c r="V219" s="1126"/>
      <c r="W219" s="1126"/>
      <c r="X219" s="1126"/>
      <c r="Y219" s="1126"/>
      <c r="Z219" s="1126"/>
      <c r="AA219" s="1126"/>
      <c r="AB219" s="1126"/>
      <c r="AC219" s="1126"/>
      <c r="AD219" s="1126"/>
      <c r="AE219" s="1126"/>
      <c r="AF219" s="1126"/>
      <c r="AG219" s="1126"/>
      <c r="AH219" s="1126"/>
      <c r="AI219" s="1126"/>
      <c r="AJ219" s="1126"/>
      <c r="AK219" s="1126"/>
      <c r="AL219" s="1126"/>
      <c r="AM219" s="1126"/>
      <c r="AN219" s="1126"/>
      <c r="AO219" s="1126"/>
      <c r="AP219" s="1126"/>
      <c r="AQ219" s="1126"/>
      <c r="AR219" s="1126"/>
      <c r="AS219" s="1126"/>
      <c r="AT219" s="1126"/>
      <c r="AU219" s="1126"/>
      <c r="AV219" s="1126"/>
      <c r="AW219" s="1126"/>
      <c r="AX219" s="1126"/>
      <c r="AY219" s="1126"/>
      <c r="AZ219" s="1126"/>
      <c r="BA219" s="1126"/>
      <c r="BB219" s="1126"/>
      <c r="BC219" s="1127"/>
      <c r="BD219" s="289"/>
    </row>
    <row r="220" spans="1:56" ht="6" customHeight="1">
      <c r="A220" s="501"/>
      <c r="B220" s="39"/>
      <c r="C220" s="40"/>
      <c r="D220" s="39"/>
      <c r="E220" s="40"/>
      <c r="F220" s="39"/>
      <c r="G220" s="196"/>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289"/>
    </row>
    <row r="221" spans="1:56">
      <c r="A221" s="502" t="str">
        <f>'7. Maintenance'!AZ95</f>
        <v/>
      </c>
      <c r="B221" s="1116" t="str">
        <f>CONCATENATE('7. Maintenance'!E95," ",'7. Maintenance'!G95)</f>
        <v>7.5 SC/CC Equipment</v>
      </c>
      <c r="C221" s="1117"/>
      <c r="D221" s="1117"/>
      <c r="E221" s="1117"/>
      <c r="F221" s="1117"/>
      <c r="G221" s="1117"/>
      <c r="H221" s="1117"/>
      <c r="I221" s="1117"/>
      <c r="J221" s="1117"/>
      <c r="K221" s="1117"/>
      <c r="L221" s="1117"/>
      <c r="M221" s="1117"/>
      <c r="N221" s="1117"/>
      <c r="O221" s="1117"/>
      <c r="P221" s="1117"/>
      <c r="Q221" s="1117"/>
      <c r="R221" s="1117"/>
      <c r="S221" s="1117"/>
      <c r="T221" s="1117"/>
      <c r="U221" s="1117"/>
      <c r="V221" s="1117"/>
      <c r="W221" s="1117"/>
      <c r="X221" s="1117"/>
      <c r="Y221" s="1117"/>
      <c r="Z221" s="1117"/>
      <c r="AA221" s="1117"/>
      <c r="AB221" s="1117"/>
      <c r="AC221" s="1117"/>
      <c r="AD221" s="1117"/>
      <c r="AE221" s="1117"/>
      <c r="AF221" s="1117"/>
      <c r="AG221" s="1117"/>
      <c r="AH221" s="1117"/>
      <c r="AI221" s="1117"/>
      <c r="AJ221" s="1117"/>
      <c r="AK221" s="1117"/>
      <c r="AL221" s="1117"/>
      <c r="AM221" s="1117"/>
      <c r="AN221" s="1117"/>
      <c r="AO221" s="1117"/>
      <c r="AP221" s="1117"/>
      <c r="AQ221" s="1117"/>
      <c r="AR221" s="1117"/>
      <c r="AS221" s="1117"/>
      <c r="AT221" s="1117"/>
      <c r="AU221" s="1117"/>
      <c r="AV221" s="1117"/>
      <c r="AW221" s="1117"/>
      <c r="AX221" s="1117"/>
      <c r="AY221" s="1117"/>
      <c r="AZ221" s="1117"/>
      <c r="BA221" s="1117"/>
      <c r="BB221" s="1117"/>
      <c r="BC221" s="1118"/>
      <c r="BD221" s="289"/>
    </row>
    <row r="222" spans="1:56" ht="75.75" customHeight="1">
      <c r="A222" s="501"/>
      <c r="B222" s="1125"/>
      <c r="C222" s="1126"/>
      <c r="D222" s="1126"/>
      <c r="E222" s="1126"/>
      <c r="F222" s="1126"/>
      <c r="G222" s="1126"/>
      <c r="H222" s="1126"/>
      <c r="I222" s="1126"/>
      <c r="J222" s="1126"/>
      <c r="K222" s="1126"/>
      <c r="L222" s="1126"/>
      <c r="M222" s="1126"/>
      <c r="N222" s="1126"/>
      <c r="O222" s="1126"/>
      <c r="P222" s="1126"/>
      <c r="Q222" s="1126"/>
      <c r="R222" s="1126"/>
      <c r="S222" s="1126"/>
      <c r="T222" s="1126"/>
      <c r="U222" s="1126"/>
      <c r="V222" s="1126"/>
      <c r="W222" s="1126"/>
      <c r="X222" s="1126"/>
      <c r="Y222" s="1126"/>
      <c r="Z222" s="1126"/>
      <c r="AA222" s="1126"/>
      <c r="AB222" s="1126"/>
      <c r="AC222" s="1126"/>
      <c r="AD222" s="1126"/>
      <c r="AE222" s="1126"/>
      <c r="AF222" s="1126"/>
      <c r="AG222" s="1126"/>
      <c r="AH222" s="1126"/>
      <c r="AI222" s="1126"/>
      <c r="AJ222" s="1126"/>
      <c r="AK222" s="1126"/>
      <c r="AL222" s="1126"/>
      <c r="AM222" s="1126"/>
      <c r="AN222" s="1126"/>
      <c r="AO222" s="1126"/>
      <c r="AP222" s="1126"/>
      <c r="AQ222" s="1126"/>
      <c r="AR222" s="1126"/>
      <c r="AS222" s="1126"/>
      <c r="AT222" s="1126"/>
      <c r="AU222" s="1126"/>
      <c r="AV222" s="1126"/>
      <c r="AW222" s="1126"/>
      <c r="AX222" s="1126"/>
      <c r="AY222" s="1126"/>
      <c r="AZ222" s="1126"/>
      <c r="BA222" s="1126"/>
      <c r="BB222" s="1126"/>
      <c r="BC222" s="1127"/>
      <c r="BD222" s="289"/>
    </row>
    <row r="223" spans="1:56" ht="6" customHeight="1">
      <c r="A223" s="501"/>
      <c r="B223" s="39"/>
      <c r="C223" s="40"/>
      <c r="D223" s="39"/>
      <c r="E223" s="40"/>
      <c r="F223" s="39"/>
      <c r="G223" s="196"/>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289"/>
    </row>
    <row r="224" spans="1:56" ht="21.5" customHeight="1">
      <c r="A224" s="502" t="str">
        <f>'7. Maintenance'!AZ111</f>
        <v/>
      </c>
      <c r="B224" s="1116" t="str">
        <f>CONCATENATE('7. Maintenance'!E111," ",'7. Maintenance'!G111)</f>
        <v>7.6 TPM</v>
      </c>
      <c r="C224" s="1117"/>
      <c r="D224" s="1117"/>
      <c r="E224" s="1117"/>
      <c r="F224" s="1117"/>
      <c r="G224" s="1117"/>
      <c r="H224" s="1117"/>
      <c r="I224" s="1117"/>
      <c r="J224" s="1117"/>
      <c r="K224" s="1117"/>
      <c r="L224" s="1117"/>
      <c r="M224" s="1117"/>
      <c r="N224" s="1117"/>
      <c r="O224" s="1117"/>
      <c r="P224" s="1117"/>
      <c r="Q224" s="1117"/>
      <c r="R224" s="1117"/>
      <c r="S224" s="1117"/>
      <c r="T224" s="1117"/>
      <c r="U224" s="1117"/>
      <c r="V224" s="1117"/>
      <c r="W224" s="1117"/>
      <c r="X224" s="1117"/>
      <c r="Y224" s="1117"/>
      <c r="Z224" s="1117"/>
      <c r="AA224" s="1117"/>
      <c r="AB224" s="1117"/>
      <c r="AC224" s="1117"/>
      <c r="AD224" s="1117"/>
      <c r="AE224" s="1117"/>
      <c r="AF224" s="1117"/>
      <c r="AG224" s="1117"/>
      <c r="AH224" s="1117"/>
      <c r="AI224" s="1117"/>
      <c r="AJ224" s="1117"/>
      <c r="AK224" s="1117"/>
      <c r="AL224" s="1117"/>
      <c r="AM224" s="1117"/>
      <c r="AN224" s="1117"/>
      <c r="AO224" s="1117"/>
      <c r="AP224" s="1117"/>
      <c r="AQ224" s="1117"/>
      <c r="AR224" s="1117"/>
      <c r="AS224" s="1117"/>
      <c r="AT224" s="1117"/>
      <c r="AU224" s="1117"/>
      <c r="AV224" s="1117"/>
      <c r="AW224" s="1117"/>
      <c r="AX224" s="1117"/>
      <c r="AY224" s="1117"/>
      <c r="AZ224" s="1117"/>
      <c r="BA224" s="1117"/>
      <c r="BB224" s="1117"/>
      <c r="BC224" s="1118"/>
      <c r="BD224" s="505"/>
    </row>
    <row r="225" spans="1:56" ht="84.5" customHeight="1">
      <c r="A225" s="501"/>
      <c r="B225" s="1125"/>
      <c r="C225" s="1126"/>
      <c r="D225" s="1126"/>
      <c r="E225" s="1126"/>
      <c r="F225" s="1126"/>
      <c r="G225" s="1126"/>
      <c r="H225" s="1126"/>
      <c r="I225" s="1126"/>
      <c r="J225" s="1126"/>
      <c r="K225" s="1126"/>
      <c r="L225" s="1126"/>
      <c r="M225" s="1126"/>
      <c r="N225" s="1126"/>
      <c r="O225" s="1126"/>
      <c r="P225" s="1126"/>
      <c r="Q225" s="1126"/>
      <c r="R225" s="1126"/>
      <c r="S225" s="1126"/>
      <c r="T225" s="1126"/>
      <c r="U225" s="1126"/>
      <c r="V225" s="1126"/>
      <c r="W225" s="1126"/>
      <c r="X225" s="1126"/>
      <c r="Y225" s="1126"/>
      <c r="Z225" s="1126"/>
      <c r="AA225" s="1126"/>
      <c r="AB225" s="1126"/>
      <c r="AC225" s="1126"/>
      <c r="AD225" s="1126"/>
      <c r="AE225" s="1126"/>
      <c r="AF225" s="1126"/>
      <c r="AG225" s="1126"/>
      <c r="AH225" s="1126"/>
      <c r="AI225" s="1126"/>
      <c r="AJ225" s="1126"/>
      <c r="AK225" s="1126"/>
      <c r="AL225" s="1126"/>
      <c r="AM225" s="1126"/>
      <c r="AN225" s="1126"/>
      <c r="AO225" s="1126"/>
      <c r="AP225" s="1126"/>
      <c r="AQ225" s="1126"/>
      <c r="AR225" s="1126"/>
      <c r="AS225" s="1126"/>
      <c r="AT225" s="1126"/>
      <c r="AU225" s="1126"/>
      <c r="AV225" s="1126"/>
      <c r="AW225" s="1126"/>
      <c r="AX225" s="1126"/>
      <c r="AY225" s="1126"/>
      <c r="AZ225" s="1126"/>
      <c r="BA225" s="1126"/>
      <c r="BB225" s="1126"/>
      <c r="BC225" s="1127"/>
      <c r="BD225" s="289"/>
    </row>
    <row r="226" spans="1:56" ht="6" customHeight="1">
      <c r="A226" s="506"/>
      <c r="B226" s="507"/>
      <c r="C226" s="507"/>
      <c r="D226" s="507"/>
      <c r="E226" s="507"/>
      <c r="F226" s="507"/>
      <c r="G226" s="507"/>
      <c r="H226" s="507"/>
      <c r="I226" s="507"/>
      <c r="J226" s="507"/>
      <c r="K226" s="507"/>
      <c r="L226" s="507"/>
      <c r="M226" s="507"/>
      <c r="N226" s="507"/>
      <c r="O226" s="507"/>
      <c r="P226" s="507"/>
      <c r="Q226" s="507"/>
      <c r="R226" s="507"/>
      <c r="S226" s="507"/>
      <c r="T226" s="507"/>
      <c r="U226" s="507"/>
      <c r="V226" s="507"/>
      <c r="W226" s="507"/>
      <c r="X226" s="507"/>
      <c r="Y226" s="507"/>
      <c r="Z226" s="507"/>
      <c r="AA226" s="507"/>
      <c r="AB226" s="507"/>
      <c r="AC226" s="507"/>
      <c r="AD226" s="507"/>
      <c r="AE226" s="507"/>
      <c r="AF226" s="507"/>
      <c r="AG226" s="507"/>
      <c r="AH226" s="507"/>
      <c r="AI226" s="507"/>
      <c r="AJ226" s="507"/>
      <c r="AK226" s="507"/>
      <c r="AL226" s="507"/>
      <c r="AM226" s="507"/>
      <c r="AN226" s="507"/>
      <c r="AO226" s="507"/>
      <c r="AP226" s="507"/>
      <c r="AQ226" s="507"/>
      <c r="AR226" s="507"/>
      <c r="AS226" s="507"/>
      <c r="AT226" s="507"/>
      <c r="AU226" s="507"/>
      <c r="AV226" s="507"/>
      <c r="AW226" s="507"/>
      <c r="AX226" s="507"/>
      <c r="AY226" s="507"/>
      <c r="AZ226" s="507"/>
      <c r="BA226" s="507"/>
      <c r="BB226" s="507"/>
      <c r="BC226" s="507"/>
      <c r="BD226" s="508"/>
    </row>
  </sheetData>
  <sheetProtection algorithmName="SHA-512" hashValue="4sgAHV2/hD9khJ6TMwxzvr/sReVDcPibJpxuKWQW8jhCDYQ9R8M9TOogH7SJgGJAgCfaHpVFHxG8kX23qzdx3w==" saltValue="H1NybPKqCZsHgM3U6PeYww==" spinCount="100000" sheet="1" formatCells="0" selectLockedCells="1"/>
  <mergeCells count="176">
    <mergeCell ref="B74:BC74"/>
    <mergeCell ref="B75:BC75"/>
    <mergeCell ref="B221:BC221"/>
    <mergeCell ref="B222:BC222"/>
    <mergeCell ref="B213:BC213"/>
    <mergeCell ref="B215:BC215"/>
    <mergeCell ref="B216:BC216"/>
    <mergeCell ref="B218:BC218"/>
    <mergeCell ref="B219:BC219"/>
    <mergeCell ref="B202:BC202"/>
    <mergeCell ref="B207:BC207"/>
    <mergeCell ref="B209:BC209"/>
    <mergeCell ref="B210:BC210"/>
    <mergeCell ref="B212:BC212"/>
    <mergeCell ref="B195:BC195"/>
    <mergeCell ref="B196:BC196"/>
    <mergeCell ref="B198:BC198"/>
    <mergeCell ref="B199:BC199"/>
    <mergeCell ref="B201:BC201"/>
    <mergeCell ref="B187:BC187"/>
    <mergeCell ref="B189:BC189"/>
    <mergeCell ref="B190:BC190"/>
    <mergeCell ref="B192:BC192"/>
    <mergeCell ref="B193:BC193"/>
    <mergeCell ref="B95:BC95"/>
    <mergeCell ref="B115:BC115"/>
    <mergeCell ref="B117:BC117"/>
    <mergeCell ref="B105:BC105"/>
    <mergeCell ref="B103:BC103"/>
    <mergeCell ref="B85:BC85"/>
    <mergeCell ref="B86:BC86"/>
    <mergeCell ref="B88:BC88"/>
    <mergeCell ref="B89:BC89"/>
    <mergeCell ref="B91:BC91"/>
    <mergeCell ref="B92:BC92"/>
    <mergeCell ref="B94:BC94"/>
    <mergeCell ref="B100:BC100"/>
    <mergeCell ref="B102:BC102"/>
    <mergeCell ref="B97:BC97"/>
    <mergeCell ref="B98:BC98"/>
    <mergeCell ref="AX3:BB3"/>
    <mergeCell ref="AX5:BB5"/>
    <mergeCell ref="AX7:BB7"/>
    <mergeCell ref="Q3:AP5"/>
    <mergeCell ref="Q6:AP7"/>
    <mergeCell ref="B146:BC146"/>
    <mergeCell ref="B151:BC151"/>
    <mergeCell ref="B152:BC152"/>
    <mergeCell ref="B138:BC138"/>
    <mergeCell ref="B140:BC140"/>
    <mergeCell ref="B141:BC141"/>
    <mergeCell ref="B143:BC143"/>
    <mergeCell ref="B137:BC137"/>
    <mergeCell ref="B118:BC118"/>
    <mergeCell ref="B128:BC128"/>
    <mergeCell ref="B129:BC129"/>
    <mergeCell ref="B131:BC131"/>
    <mergeCell ref="B135:BC135"/>
    <mergeCell ref="B134:BC134"/>
    <mergeCell ref="B132:BC132"/>
    <mergeCell ref="B79:BC79"/>
    <mergeCell ref="B77:BC77"/>
    <mergeCell ref="B80:BC80"/>
    <mergeCell ref="B83:BC83"/>
    <mergeCell ref="B164:BC164"/>
    <mergeCell ref="B157:BC157"/>
    <mergeCell ref="B158:BC158"/>
    <mergeCell ref="B184:BC184"/>
    <mergeCell ref="B171:BC171"/>
    <mergeCell ref="B172:BC172"/>
    <mergeCell ref="B174:BC174"/>
    <mergeCell ref="B180:BC180"/>
    <mergeCell ref="B181:BC181"/>
    <mergeCell ref="B175:BC175"/>
    <mergeCell ref="B183:BC183"/>
    <mergeCell ref="B168:BC168"/>
    <mergeCell ref="B169:BC169"/>
    <mergeCell ref="B166:BC166"/>
    <mergeCell ref="B178:BC178"/>
    <mergeCell ref="B177:BC177"/>
    <mergeCell ref="B160:BC160"/>
    <mergeCell ref="B161:BC161"/>
    <mergeCell ref="B163:BC163"/>
    <mergeCell ref="B225:BC225"/>
    <mergeCell ref="J7:K7"/>
    <mergeCell ref="B9:J10"/>
    <mergeCell ref="K9:Z10"/>
    <mergeCell ref="AA9:AF10"/>
    <mergeCell ref="B82:BC82"/>
    <mergeCell ref="AY11:BC12"/>
    <mergeCell ref="B14:N14"/>
    <mergeCell ref="B11:J12"/>
    <mergeCell ref="K11:Z12"/>
    <mergeCell ref="AA11:AD12"/>
    <mergeCell ref="AE11:AN12"/>
    <mergeCell ref="AS11:AU12"/>
    <mergeCell ref="AV11:AX12"/>
    <mergeCell ref="AO11:AR12"/>
    <mergeCell ref="O14:BC14"/>
    <mergeCell ref="AG9:AN10"/>
    <mergeCell ref="AO9:AR10"/>
    <mergeCell ref="AS9:BC10"/>
    <mergeCell ref="B16:BC17"/>
    <mergeCell ref="B18:BC18"/>
    <mergeCell ref="B20:BC20"/>
    <mergeCell ref="B23:BC23"/>
    <mergeCell ref="B154:BC154"/>
    <mergeCell ref="B22:BC22"/>
    <mergeCell ref="B24:BC24"/>
    <mergeCell ref="B25:BC25"/>
    <mergeCell ref="B26:BC26"/>
    <mergeCell ref="B27:BC27"/>
    <mergeCell ref="B28:BC28"/>
    <mergeCell ref="B29:BC29"/>
    <mergeCell ref="B30:BC30"/>
    <mergeCell ref="B31:BC31"/>
    <mergeCell ref="B32:BC32"/>
    <mergeCell ref="B33:BC33"/>
    <mergeCell ref="B34:BC34"/>
    <mergeCell ref="B35:BC35"/>
    <mergeCell ref="B36:BC36"/>
    <mergeCell ref="B37:BC37"/>
    <mergeCell ref="B38:BC38"/>
    <mergeCell ref="B39:BC39"/>
    <mergeCell ref="B40:BC40"/>
    <mergeCell ref="B41:BC41"/>
    <mergeCell ref="B42:BC42"/>
    <mergeCell ref="B43:BC43"/>
    <mergeCell ref="B44:BC44"/>
    <mergeCell ref="B45:BC45"/>
    <mergeCell ref="B46:BC46"/>
    <mergeCell ref="B47:BC47"/>
    <mergeCell ref="B48:BC48"/>
    <mergeCell ref="B49:BC49"/>
    <mergeCell ref="B50:BC50"/>
    <mergeCell ref="B51:BC51"/>
    <mergeCell ref="B52:BC52"/>
    <mergeCell ref="B53:BC53"/>
    <mergeCell ref="B54:BC54"/>
    <mergeCell ref="B55:BC55"/>
    <mergeCell ref="B56:BC56"/>
    <mergeCell ref="B57:BC57"/>
    <mergeCell ref="B58:BC58"/>
    <mergeCell ref="B59:BC59"/>
    <mergeCell ref="B60:BC60"/>
    <mergeCell ref="B61:BC61"/>
    <mergeCell ref="B62:BC62"/>
    <mergeCell ref="B63:BC63"/>
    <mergeCell ref="B64:BC64"/>
    <mergeCell ref="B65:BC65"/>
    <mergeCell ref="B66:BC66"/>
    <mergeCell ref="B67:BC67"/>
    <mergeCell ref="B68:BC68"/>
    <mergeCell ref="B69:BC69"/>
    <mergeCell ref="B70:BC70"/>
    <mergeCell ref="B71:BC71"/>
    <mergeCell ref="B72:BC72"/>
    <mergeCell ref="B73:BC73"/>
    <mergeCell ref="B204:BC204"/>
    <mergeCell ref="B205:BC205"/>
    <mergeCell ref="B224:BC224"/>
    <mergeCell ref="B155:BC155"/>
    <mergeCell ref="B144:BC144"/>
    <mergeCell ref="B148:BC148"/>
    <mergeCell ref="B149:BC149"/>
    <mergeCell ref="B126:BC126"/>
    <mergeCell ref="B109:BC109"/>
    <mergeCell ref="B111:BC111"/>
    <mergeCell ref="B106:BC106"/>
    <mergeCell ref="B112:BC112"/>
    <mergeCell ref="B114:BC114"/>
    <mergeCell ref="B108:BC108"/>
    <mergeCell ref="B124:BC124"/>
    <mergeCell ref="B120:BC120"/>
    <mergeCell ref="B121:BC121"/>
    <mergeCell ref="B123:BC123"/>
  </mergeCells>
  <phoneticPr fontId="9" type="noConversion"/>
  <conditionalFormatting sqref="AS7">
    <cfRule type="cellIs" dxfId="268" priority="330" stopIfTrue="1" operator="equal">
      <formula>"X"</formula>
    </cfRule>
  </conditionalFormatting>
  <conditionalFormatting sqref="AX5:BB5">
    <cfRule type="cellIs" dxfId="267" priority="331" stopIfTrue="1" operator="between">
      <formula>0.85</formula>
      <formula>1.1</formula>
    </cfRule>
    <cfRule type="cellIs" dxfId="266" priority="332" stopIfTrue="1" operator="between">
      <formula>0.75</formula>
      <formula>0.8499</formula>
    </cfRule>
    <cfRule type="cellIs" dxfId="265" priority="333" stopIfTrue="1" operator="between">
      <formula>0</formula>
      <formula>0.7499</formula>
    </cfRule>
  </conditionalFormatting>
  <conditionalFormatting sqref="B22:BC22">
    <cfRule type="expression" dxfId="264" priority="329">
      <formula>$A22=0</formula>
    </cfRule>
  </conditionalFormatting>
  <conditionalFormatting sqref="B134:BC134">
    <cfRule type="expression" dxfId="263" priority="253">
      <formula>AND(A134&gt;=0.85,A134&lt;1.1)</formula>
    </cfRule>
    <cfRule type="expression" dxfId="262" priority="254">
      <formula>AND(A134&gt;=0.75,A134&lt;0.85)</formula>
    </cfRule>
    <cfRule type="expression" dxfId="261" priority="255">
      <formula>AND(A134&gt;=0,A134&lt;0.75)</formula>
    </cfRule>
  </conditionalFormatting>
  <conditionalFormatting sqref="B189:BC189">
    <cfRule type="expression" dxfId="260" priority="205">
      <formula>AND(A189&gt;=0.85,A189&lt;1.1)</formula>
    </cfRule>
    <cfRule type="expression" dxfId="259" priority="206">
      <formula>AND(A189&gt;=0.75,A189&lt;0.85)</formula>
    </cfRule>
    <cfRule type="expression" dxfId="258" priority="207">
      <formula>AND(A189&gt;=0,A189&lt;0.75)</formula>
    </cfRule>
  </conditionalFormatting>
  <conditionalFormatting sqref="B198:BC198">
    <cfRule type="expression" dxfId="257" priority="196">
      <formula>AND(A198&gt;=0.85,A198&lt;1.1)</formula>
    </cfRule>
    <cfRule type="expression" dxfId="256" priority="197">
      <formula>AND(A198&gt;=0.75,A198&lt;0.85)</formula>
    </cfRule>
    <cfRule type="expression" dxfId="255" priority="198">
      <formula>AND(A198&gt;=0,A198&lt;0.75)</formula>
    </cfRule>
  </conditionalFormatting>
  <conditionalFormatting sqref="B201:BC201">
    <cfRule type="expression" dxfId="254" priority="193">
      <formula>AND(A201&gt;=0.85,A201&lt;1.1)</formula>
    </cfRule>
    <cfRule type="expression" dxfId="253" priority="194">
      <formula>AND(A201&gt;=0.75,A201&lt;0.85)</formula>
    </cfRule>
    <cfRule type="expression" dxfId="252" priority="195">
      <formula>AND(A201&gt;=0,A201&lt;0.75)</formula>
    </cfRule>
  </conditionalFormatting>
  <conditionalFormatting sqref="B204:BC204">
    <cfRule type="expression" dxfId="251" priority="190">
      <formula>AND(A204&gt;=0.85,A204&lt;1.1)</formula>
    </cfRule>
    <cfRule type="expression" dxfId="250" priority="191">
      <formula>AND(A204&gt;=0.75,A204&lt;0.85)</formula>
    </cfRule>
    <cfRule type="expression" dxfId="249" priority="192">
      <formula>AND(A204&gt;=0,A204&lt;0.75)</formula>
    </cfRule>
  </conditionalFormatting>
  <conditionalFormatting sqref="B209:BC209">
    <cfRule type="expression" dxfId="248" priority="187">
      <formula>AND(A209&gt;=0.85,A209&lt;1.1)</formula>
    </cfRule>
    <cfRule type="expression" dxfId="247" priority="188">
      <formula>AND(A209&gt;=0.75,A209&lt;0.85)</formula>
    </cfRule>
    <cfRule type="expression" dxfId="246" priority="189">
      <formula>AND(A209&gt;=0,A209&lt;0.75)</formula>
    </cfRule>
  </conditionalFormatting>
  <conditionalFormatting sqref="B212:BC212">
    <cfRule type="expression" dxfId="245" priority="184">
      <formula>AND(A212&gt;=0.85,A212&lt;1.1)</formula>
    </cfRule>
    <cfRule type="expression" dxfId="244" priority="185">
      <formula>AND(A212&gt;=0.75,A212&lt;0.85)</formula>
    </cfRule>
    <cfRule type="expression" dxfId="243" priority="186">
      <formula>AND(A212&gt;=0,A212&lt;0.75)</formula>
    </cfRule>
  </conditionalFormatting>
  <conditionalFormatting sqref="B215:BC215">
    <cfRule type="expression" dxfId="242" priority="181">
      <formula>AND(A215&gt;=0.85,A215&lt;1.1)</formula>
    </cfRule>
    <cfRule type="expression" dxfId="241" priority="182">
      <formula>AND(A215&gt;=0.75,A215&lt;0.85)</formula>
    </cfRule>
    <cfRule type="expression" dxfId="240" priority="183">
      <formula>AND(A215&gt;=0,A215&lt;0.75)</formula>
    </cfRule>
  </conditionalFormatting>
  <conditionalFormatting sqref="B218:BC218">
    <cfRule type="expression" dxfId="239" priority="178">
      <formula>AND(A218&gt;=0.85,A218&lt;1.1)</formula>
    </cfRule>
    <cfRule type="expression" dxfId="238" priority="179">
      <formula>AND(A218&gt;=0.75,A218&lt;0.85)</formula>
    </cfRule>
    <cfRule type="expression" dxfId="237" priority="180">
      <formula>AND(A218&gt;=0,A218&lt;0.75)</formula>
    </cfRule>
  </conditionalFormatting>
  <conditionalFormatting sqref="B221:BC221">
    <cfRule type="expression" dxfId="236" priority="175">
      <formula>AND(A221&gt;=0.85,A221&lt;1.1)</formula>
    </cfRule>
    <cfRule type="expression" dxfId="235" priority="176">
      <formula>AND(A221&gt;=0.75,A221&lt;0.85)</formula>
    </cfRule>
    <cfRule type="expression" dxfId="234" priority="177">
      <formula>AND(A221&gt;=0,A221&lt;0.75)</formula>
    </cfRule>
  </conditionalFormatting>
  <conditionalFormatting sqref="B224:BC224">
    <cfRule type="expression" dxfId="233" priority="172">
      <formula>AND(A224&gt;=0.85,A224&lt;1.1)</formula>
    </cfRule>
    <cfRule type="expression" dxfId="232" priority="173">
      <formula>AND(A224&gt;=0.75,A224&lt;0.85)</formula>
    </cfRule>
    <cfRule type="expression" dxfId="231" priority="174">
      <formula>AND(A224&gt;=0,A224&lt;0.75)</formula>
    </cfRule>
  </conditionalFormatting>
  <conditionalFormatting sqref="B52:BC52">
    <cfRule type="expression" dxfId="230" priority="118">
      <formula>$A52=0</formula>
    </cfRule>
  </conditionalFormatting>
  <conditionalFormatting sqref="B24:BC24">
    <cfRule type="expression" dxfId="229" priority="132">
      <formula>$A24=0</formula>
    </cfRule>
  </conditionalFormatting>
  <conditionalFormatting sqref="B26:BC26">
    <cfRule type="expression" dxfId="228" priority="131">
      <formula>$A26=0</formula>
    </cfRule>
  </conditionalFormatting>
  <conditionalFormatting sqref="B28:BC28">
    <cfRule type="expression" dxfId="227" priority="130">
      <formula>$A28=0</formula>
    </cfRule>
  </conditionalFormatting>
  <conditionalFormatting sqref="B30:BC30">
    <cfRule type="expression" dxfId="226" priority="129">
      <formula>$A30=0</formula>
    </cfRule>
  </conditionalFormatting>
  <conditionalFormatting sqref="B32:BC32">
    <cfRule type="expression" dxfId="225" priority="128">
      <formula>$A32=0</formula>
    </cfRule>
  </conditionalFormatting>
  <conditionalFormatting sqref="B34:BC34">
    <cfRule type="expression" dxfId="224" priority="127">
      <formula>$A34=0</formula>
    </cfRule>
  </conditionalFormatting>
  <conditionalFormatting sqref="B36:BC36">
    <cfRule type="expression" dxfId="223" priority="126">
      <formula>$A36=0</formula>
    </cfRule>
  </conditionalFormatting>
  <conditionalFormatting sqref="B38:BC38">
    <cfRule type="expression" dxfId="222" priority="125">
      <formula>$A38=0</formula>
    </cfRule>
  </conditionalFormatting>
  <conditionalFormatting sqref="B40:BC40">
    <cfRule type="expression" dxfId="221" priority="124">
      <formula>$A40=0</formula>
    </cfRule>
  </conditionalFormatting>
  <conditionalFormatting sqref="B42:BC42">
    <cfRule type="expression" dxfId="220" priority="123">
      <formula>$A42=0</formula>
    </cfRule>
  </conditionalFormatting>
  <conditionalFormatting sqref="B44:BC44">
    <cfRule type="expression" dxfId="219" priority="122">
      <formula>$A44=0</formula>
    </cfRule>
  </conditionalFormatting>
  <conditionalFormatting sqref="B46:BC46">
    <cfRule type="expression" dxfId="218" priority="121">
      <formula>$A46=0</formula>
    </cfRule>
  </conditionalFormatting>
  <conditionalFormatting sqref="B48:BC48">
    <cfRule type="expression" dxfId="217" priority="120">
      <formula>$A48=0</formula>
    </cfRule>
  </conditionalFormatting>
  <conditionalFormatting sqref="B50:BC50">
    <cfRule type="expression" dxfId="216" priority="119">
      <formula>$A50=0</formula>
    </cfRule>
  </conditionalFormatting>
  <conditionalFormatting sqref="B54:BC54">
    <cfRule type="expression" dxfId="215" priority="117">
      <formula>$A54=0</formula>
    </cfRule>
  </conditionalFormatting>
  <conditionalFormatting sqref="B56:BC56">
    <cfRule type="expression" dxfId="214" priority="116">
      <formula>$A56=0</formula>
    </cfRule>
  </conditionalFormatting>
  <conditionalFormatting sqref="B58:BC58">
    <cfRule type="expression" dxfId="213" priority="115">
      <formula>$A58=0</formula>
    </cfRule>
  </conditionalFormatting>
  <conditionalFormatting sqref="B60:BC60">
    <cfRule type="expression" dxfId="212" priority="114">
      <formula>$A60=0</formula>
    </cfRule>
  </conditionalFormatting>
  <conditionalFormatting sqref="B62:BC62">
    <cfRule type="expression" dxfId="211" priority="113">
      <formula>$A62=0</formula>
    </cfRule>
  </conditionalFormatting>
  <conditionalFormatting sqref="B64:BC64">
    <cfRule type="expression" dxfId="210" priority="112">
      <formula>$A64=0</formula>
    </cfRule>
  </conditionalFormatting>
  <conditionalFormatting sqref="B66:BC66">
    <cfRule type="expression" dxfId="209" priority="111">
      <formula>$A66=0</formula>
    </cfRule>
  </conditionalFormatting>
  <conditionalFormatting sqref="B68:BC68">
    <cfRule type="expression" dxfId="208" priority="110">
      <formula>$A68=0</formula>
    </cfRule>
  </conditionalFormatting>
  <conditionalFormatting sqref="B70:BC70">
    <cfRule type="expression" dxfId="207" priority="109">
      <formula>$A70=0</formula>
    </cfRule>
  </conditionalFormatting>
  <conditionalFormatting sqref="B72:BC72">
    <cfRule type="expression" dxfId="206" priority="107">
      <formula>$A72=0</formula>
    </cfRule>
  </conditionalFormatting>
  <conditionalFormatting sqref="B195:BC195">
    <cfRule type="expression" dxfId="205" priority="104">
      <formula>AND(A195&gt;=0.85,A195&lt;1.1)</formula>
    </cfRule>
    <cfRule type="expression" dxfId="204" priority="105">
      <formula>AND(A195&gt;=0.75,A195&lt;0.85)</formula>
    </cfRule>
    <cfRule type="expression" dxfId="203" priority="106">
      <formula>AND(A195&gt;=0,A195&lt;0.75)</formula>
    </cfRule>
  </conditionalFormatting>
  <conditionalFormatting sqref="B192:BC192">
    <cfRule type="expression" dxfId="202" priority="98">
      <formula>AND(A192&gt;=0.85,A192&lt;1.1)</formula>
    </cfRule>
    <cfRule type="expression" dxfId="201" priority="99">
      <formula>AND(A192&gt;=0.75,A192&lt;0.85)</formula>
    </cfRule>
    <cfRule type="expression" dxfId="200" priority="100">
      <formula>AND(A192&gt;=0,A192&lt;0.75)</formula>
    </cfRule>
  </conditionalFormatting>
  <conditionalFormatting sqref="B183:BC183">
    <cfRule type="expression" dxfId="199" priority="95">
      <formula>AND(A183&gt;=0.85,A183&lt;1.1)</formula>
    </cfRule>
    <cfRule type="expression" dxfId="198" priority="96">
      <formula>AND(A183&gt;=0.75,A183&lt;0.85)</formula>
    </cfRule>
    <cfRule type="expression" dxfId="197" priority="97">
      <formula>AND(A183&gt;=0,A183&lt;0.75)</formula>
    </cfRule>
  </conditionalFormatting>
  <conditionalFormatting sqref="B180:BC180">
    <cfRule type="expression" dxfId="196" priority="92">
      <formula>AND(A180&gt;=0.85,A180&lt;1.1)</formula>
    </cfRule>
    <cfRule type="expression" dxfId="195" priority="93">
      <formula>AND(A180&gt;=0.75,A180&lt;0.85)</formula>
    </cfRule>
    <cfRule type="expression" dxfId="194" priority="94">
      <formula>AND(A180&gt;=0,A180&lt;0.75)</formula>
    </cfRule>
  </conditionalFormatting>
  <conditionalFormatting sqref="B177:BC177">
    <cfRule type="expression" dxfId="193" priority="89">
      <formula>AND(A177&gt;=0.85,A177&lt;1.1)</formula>
    </cfRule>
    <cfRule type="expression" dxfId="192" priority="90">
      <formula>AND(A177&gt;=0.75,A177&lt;0.85)</formula>
    </cfRule>
    <cfRule type="expression" dxfId="191" priority="91">
      <formula>AND(A177&gt;=0,A177&lt;0.75)</formula>
    </cfRule>
  </conditionalFormatting>
  <conditionalFormatting sqref="B174:BC174">
    <cfRule type="expression" dxfId="190" priority="86">
      <formula>AND(A174&gt;=0.85,A174&lt;1.1)</formula>
    </cfRule>
    <cfRule type="expression" dxfId="189" priority="87">
      <formula>AND(A174&gt;=0.75,A174&lt;0.85)</formula>
    </cfRule>
    <cfRule type="expression" dxfId="188" priority="88">
      <formula>AND(A174&gt;=0,A174&lt;0.75)</formula>
    </cfRule>
  </conditionalFormatting>
  <conditionalFormatting sqref="B171:BC171">
    <cfRule type="expression" dxfId="187" priority="83">
      <formula>AND(A171&gt;=0.85,A171&lt;1.1)</formula>
    </cfRule>
    <cfRule type="expression" dxfId="186" priority="84">
      <formula>AND(A171&gt;=0.75,A171&lt;0.85)</formula>
    </cfRule>
    <cfRule type="expression" dxfId="185" priority="85">
      <formula>AND(A171&gt;=0,A171&lt;0.75)</formula>
    </cfRule>
  </conditionalFormatting>
  <conditionalFormatting sqref="B168:BC168">
    <cfRule type="expression" dxfId="184" priority="80">
      <formula>AND(A168&gt;=0.85,A168&lt;1.1)</formula>
    </cfRule>
    <cfRule type="expression" dxfId="183" priority="81">
      <formula>AND(A168&gt;=0.75,A168&lt;0.85)</formula>
    </cfRule>
    <cfRule type="expression" dxfId="182" priority="82">
      <formula>AND(A168&gt;=0,A168&lt;0.75)</formula>
    </cfRule>
  </conditionalFormatting>
  <conditionalFormatting sqref="B163:BC163">
    <cfRule type="expression" dxfId="181" priority="77">
      <formula>AND(A163&gt;=0.85,A163&lt;1.1)</formula>
    </cfRule>
    <cfRule type="expression" dxfId="180" priority="78">
      <formula>AND(A163&gt;=0.75,A163&lt;0.85)</formula>
    </cfRule>
    <cfRule type="expression" dxfId="179" priority="79">
      <formula>AND(A163&gt;=0,A163&lt;0.75)</formula>
    </cfRule>
  </conditionalFormatting>
  <conditionalFormatting sqref="B160:BC160">
    <cfRule type="expression" dxfId="178" priority="74">
      <formula>AND(A160&gt;=0.85,A160&lt;1.1)</formula>
    </cfRule>
    <cfRule type="expression" dxfId="177" priority="75">
      <formula>AND(A160&gt;=0.75,A160&lt;0.85)</formula>
    </cfRule>
    <cfRule type="expression" dxfId="176" priority="76">
      <formula>AND(A160&gt;=0,A160&lt;0.75)</formula>
    </cfRule>
  </conditionalFormatting>
  <conditionalFormatting sqref="B157:BC157">
    <cfRule type="expression" dxfId="175" priority="71">
      <formula>AND(A157&gt;=0.85,A157&lt;1.1)</formula>
    </cfRule>
    <cfRule type="expression" dxfId="174" priority="72">
      <formula>AND(A157&gt;=0.75,A157&lt;0.85)</formula>
    </cfRule>
    <cfRule type="expression" dxfId="173" priority="73">
      <formula>AND(A157&gt;=0,A157&lt;0.75)</formula>
    </cfRule>
  </conditionalFormatting>
  <conditionalFormatting sqref="B154:BC154">
    <cfRule type="expression" dxfId="172" priority="68">
      <formula>AND(A154&gt;=0.85,A154&lt;1.1)</formula>
    </cfRule>
    <cfRule type="expression" dxfId="171" priority="69">
      <formula>AND(A154&gt;=0.75,A154&lt;0.85)</formula>
    </cfRule>
    <cfRule type="expression" dxfId="170" priority="70">
      <formula>AND(A154&gt;=0,A154&lt;0.75)</formula>
    </cfRule>
  </conditionalFormatting>
  <conditionalFormatting sqref="B151:BC151">
    <cfRule type="expression" dxfId="169" priority="65">
      <formula>AND(A151&gt;=0.85,A151&lt;1.1)</formula>
    </cfRule>
    <cfRule type="expression" dxfId="168" priority="66">
      <formula>AND(A151&gt;=0.75,A151&lt;0.85)</formula>
    </cfRule>
    <cfRule type="expression" dxfId="167" priority="67">
      <formula>AND(A151&gt;=0,A151&lt;0.75)</formula>
    </cfRule>
  </conditionalFormatting>
  <conditionalFormatting sqref="B148:BC148">
    <cfRule type="expression" dxfId="166" priority="62">
      <formula>AND(A148&gt;=0.85,A148&lt;1.1)</formula>
    </cfRule>
    <cfRule type="expression" dxfId="165" priority="63">
      <formula>AND(A148&gt;=0.75,A148&lt;0.85)</formula>
    </cfRule>
    <cfRule type="expression" dxfId="164" priority="64">
      <formula>AND(A148&gt;=0,A148&lt;0.75)</formula>
    </cfRule>
  </conditionalFormatting>
  <conditionalFormatting sqref="B143:BC143">
    <cfRule type="expression" dxfId="163" priority="59">
      <formula>AND(A143&gt;=0.85,A143&lt;1.1)</formula>
    </cfRule>
    <cfRule type="expression" dxfId="162" priority="60">
      <formula>AND(A143&gt;=0.75,A143&lt;0.85)</formula>
    </cfRule>
    <cfRule type="expression" dxfId="161" priority="61">
      <formula>AND(A143&gt;=0,A143&lt;0.75)</formula>
    </cfRule>
  </conditionalFormatting>
  <conditionalFormatting sqref="B140:BC140">
    <cfRule type="expression" dxfId="160" priority="56">
      <formula>AND(A140&gt;=0.85,A140&lt;1.1)</formula>
    </cfRule>
    <cfRule type="expression" dxfId="159" priority="57">
      <formula>AND(A140&gt;=0.75,A140&lt;0.85)</formula>
    </cfRule>
    <cfRule type="expression" dxfId="158" priority="58">
      <formula>AND(A140&gt;=0,A140&lt;0.75)</formula>
    </cfRule>
  </conditionalFormatting>
  <conditionalFormatting sqref="B137:BC137">
    <cfRule type="expression" dxfId="157" priority="53">
      <formula>AND(A137&gt;=0.85,A137&lt;1.1)</formula>
    </cfRule>
    <cfRule type="expression" dxfId="156" priority="54">
      <formula>AND(A137&gt;=0.75,A137&lt;0.85)</formula>
    </cfRule>
    <cfRule type="expression" dxfId="155" priority="55">
      <formula>AND(A137&gt;=0,A137&lt;0.75)</formula>
    </cfRule>
  </conditionalFormatting>
  <conditionalFormatting sqref="B131:BC131">
    <cfRule type="expression" dxfId="154" priority="50">
      <formula>AND(A131&gt;=0.85,A131&lt;1.1)</formula>
    </cfRule>
    <cfRule type="expression" dxfId="153" priority="51">
      <formula>AND(A131&gt;=0.75,A131&lt;0.85)</formula>
    </cfRule>
    <cfRule type="expression" dxfId="152" priority="52">
      <formula>AND(A131&gt;=0,A131&lt;0.75)</formula>
    </cfRule>
  </conditionalFormatting>
  <conditionalFormatting sqref="B128:BC128">
    <cfRule type="expression" dxfId="151" priority="47">
      <formula>AND(A128&gt;=0.85,A128&lt;1.1)</formula>
    </cfRule>
    <cfRule type="expression" dxfId="150" priority="48">
      <formula>AND(A128&gt;=0.75,A128&lt;0.85)</formula>
    </cfRule>
    <cfRule type="expression" dxfId="149" priority="49">
      <formula>AND(A128&gt;=0,A128&lt;0.75)</formula>
    </cfRule>
  </conditionalFormatting>
  <conditionalFormatting sqref="B123:BC123">
    <cfRule type="expression" dxfId="148" priority="44">
      <formula>AND(A123&gt;=0.85,A123&lt;1.1)</formula>
    </cfRule>
    <cfRule type="expression" dxfId="147" priority="45">
      <formula>AND(A123&gt;=0.75,A123&lt;0.85)</formula>
    </cfRule>
    <cfRule type="expression" dxfId="146" priority="46">
      <formula>AND(A123&gt;=0,A123&lt;0.75)</formula>
    </cfRule>
  </conditionalFormatting>
  <conditionalFormatting sqref="B120:BC120">
    <cfRule type="expression" dxfId="145" priority="41">
      <formula>AND(A120&gt;=0.85,A120&lt;1.1)</formula>
    </cfRule>
    <cfRule type="expression" dxfId="144" priority="42">
      <formula>AND(A120&gt;=0.75,A120&lt;0.85)</formula>
    </cfRule>
    <cfRule type="expression" dxfId="143" priority="43">
      <formula>AND(A120&gt;=0,A120&lt;0.75)</formula>
    </cfRule>
  </conditionalFormatting>
  <conditionalFormatting sqref="B117:BC117">
    <cfRule type="expression" dxfId="142" priority="38">
      <formula>AND(A117&gt;=0.85,A117&lt;1.1)</formula>
    </cfRule>
    <cfRule type="expression" dxfId="141" priority="39">
      <formula>AND(A117&gt;=0.75,A117&lt;0.85)</formula>
    </cfRule>
    <cfRule type="expression" dxfId="140" priority="40">
      <formula>AND(A117&gt;=0,A117&lt;0.75)</formula>
    </cfRule>
  </conditionalFormatting>
  <conditionalFormatting sqref="B114:BC114">
    <cfRule type="expression" dxfId="139" priority="35">
      <formula>AND(A114&gt;=0.85,A114&lt;1.1)</formula>
    </cfRule>
    <cfRule type="expression" dxfId="138" priority="36">
      <formula>AND(A114&gt;=0.75,A114&lt;0.85)</formula>
    </cfRule>
    <cfRule type="expression" dxfId="137" priority="37">
      <formula>AND(A114&gt;=0,A114&lt;0.75)</formula>
    </cfRule>
  </conditionalFormatting>
  <conditionalFormatting sqref="B111:BC111">
    <cfRule type="expression" dxfId="136" priority="32">
      <formula>AND(A111&gt;=0.85,A111&lt;1.1)</formula>
    </cfRule>
    <cfRule type="expression" dxfId="135" priority="33">
      <formula>AND(A111&gt;=0.75,A111&lt;0.85)</formula>
    </cfRule>
    <cfRule type="expression" dxfId="134" priority="34">
      <formula>AND(A111&gt;=0,A111&lt;0.75)</formula>
    </cfRule>
  </conditionalFormatting>
  <conditionalFormatting sqref="B108:BC108">
    <cfRule type="expression" dxfId="133" priority="29">
      <formula>AND(A108&gt;=0.85,A108&lt;1.1)</formula>
    </cfRule>
    <cfRule type="expression" dxfId="132" priority="30">
      <formula>AND(A108&gt;=0.75,A108&lt;0.85)</formula>
    </cfRule>
    <cfRule type="expression" dxfId="131" priority="31">
      <formula>AND(A108&gt;=0,A108&lt;0.75)</formula>
    </cfRule>
  </conditionalFormatting>
  <conditionalFormatting sqref="B105:BC105">
    <cfRule type="expression" dxfId="130" priority="26">
      <formula>AND(A105&gt;=0.85,A105&lt;1.1)</formula>
    </cfRule>
    <cfRule type="expression" dxfId="129" priority="27">
      <formula>AND(A105&gt;=0.75,A105&lt;0.85)</formula>
    </cfRule>
    <cfRule type="expression" dxfId="128" priority="28">
      <formula>AND(A105&gt;=0,A105&lt;0.75)</formula>
    </cfRule>
  </conditionalFormatting>
  <conditionalFormatting sqref="B102:BC102">
    <cfRule type="expression" dxfId="127" priority="23">
      <formula>AND(A102&gt;=0.85,A102&lt;1.1)</formula>
    </cfRule>
    <cfRule type="expression" dxfId="126" priority="24">
      <formula>AND(A102&gt;=0.75,A102&lt;0.85)</formula>
    </cfRule>
    <cfRule type="expression" dxfId="125" priority="25">
      <formula>AND(A102&gt;=0,A102&lt;0.75)</formula>
    </cfRule>
  </conditionalFormatting>
  <conditionalFormatting sqref="B97:BC97">
    <cfRule type="expression" dxfId="124" priority="20">
      <formula>AND(A97&gt;=0.85,A97&lt;1.1)</formula>
    </cfRule>
    <cfRule type="expression" dxfId="123" priority="21">
      <formula>AND(A97&gt;=0.75,A97&lt;0.85)</formula>
    </cfRule>
    <cfRule type="expression" dxfId="122" priority="22">
      <formula>AND(A97&gt;=0,A97&lt;0.75)</formula>
    </cfRule>
  </conditionalFormatting>
  <conditionalFormatting sqref="B94:BC94">
    <cfRule type="expression" dxfId="121" priority="17">
      <formula>AND(A94&gt;=0.85,A94&lt;1.1)</formula>
    </cfRule>
    <cfRule type="expression" dxfId="120" priority="18">
      <formula>AND(A94&gt;=0.75,A94&lt;0.85)</formula>
    </cfRule>
    <cfRule type="expression" dxfId="119" priority="19">
      <formula>AND(A94&gt;=0,A94&lt;0.75)</formula>
    </cfRule>
  </conditionalFormatting>
  <conditionalFormatting sqref="B91:BC91">
    <cfRule type="expression" dxfId="118" priority="14">
      <formula>AND(A91&gt;=0.85,A91&lt;1.1)</formula>
    </cfRule>
    <cfRule type="expression" dxfId="117" priority="15">
      <formula>AND(A91&gt;=0.75,A91&lt;0.85)</formula>
    </cfRule>
    <cfRule type="expression" dxfId="116" priority="16">
      <formula>AND(A91&gt;=0,A91&lt;0.75)</formula>
    </cfRule>
  </conditionalFormatting>
  <conditionalFormatting sqref="B88:BC88">
    <cfRule type="expression" dxfId="115" priority="11">
      <formula>AND(A88&gt;=0.85,A88&lt;1.1)</formula>
    </cfRule>
    <cfRule type="expression" dxfId="114" priority="12">
      <formula>AND(A88&gt;=0.75,A88&lt;0.85)</formula>
    </cfRule>
    <cfRule type="expression" dxfId="113" priority="13">
      <formula>AND(A88&gt;=0,A88&lt;0.75)</formula>
    </cfRule>
  </conditionalFormatting>
  <conditionalFormatting sqref="B85:BC85">
    <cfRule type="expression" dxfId="112" priority="8">
      <formula>AND(A85&gt;=0.85,A85&lt;1.1)</formula>
    </cfRule>
    <cfRule type="expression" dxfId="111" priority="9">
      <formula>AND(A85&gt;=0.75,A85&lt;0.85)</formula>
    </cfRule>
    <cfRule type="expression" dxfId="110" priority="10">
      <formula>AND(A85&gt;=0,A85&lt;0.75)</formula>
    </cfRule>
  </conditionalFormatting>
  <conditionalFormatting sqref="B82:BC82">
    <cfRule type="expression" dxfId="109" priority="5">
      <formula>AND(A82&gt;=0.85,A82&lt;1.1)</formula>
    </cfRule>
    <cfRule type="expression" dxfId="108" priority="6">
      <formula>AND(A82&gt;=0.75,A82&lt;0.85)</formula>
    </cfRule>
    <cfRule type="expression" dxfId="107" priority="7">
      <formula>AND(A82&gt;=0,A82&lt;0.75)</formula>
    </cfRule>
  </conditionalFormatting>
  <conditionalFormatting sqref="B79:BC79">
    <cfRule type="expression" dxfId="106" priority="2">
      <formula>AND(A79&gt;=0.85,A79&lt;1.1)</formula>
    </cfRule>
    <cfRule type="expression" dxfId="105" priority="3">
      <formula>AND(A79&gt;=0.75,A79&lt;0.85)</formula>
    </cfRule>
    <cfRule type="expression" dxfId="104" priority="4">
      <formula>AND(A79&gt;=0,A79&lt;0.75)</formula>
    </cfRule>
  </conditionalFormatting>
  <conditionalFormatting sqref="B74:BC74">
    <cfRule type="expression" dxfId="103" priority="1">
      <formula>$A74=0</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0" tint="-0.249977111117893"/>
    <pageSetUpPr fitToPage="1"/>
  </sheetPr>
  <dimension ref="A1:O270"/>
  <sheetViews>
    <sheetView topLeftCell="A204" zoomScaleNormal="100" zoomScaleSheetLayoutView="100" workbookViewId="0">
      <selection activeCell="N235" sqref="N235:N238"/>
    </sheetView>
  </sheetViews>
  <sheetFormatPr baseColWidth="10" defaultColWidth="9.19921875" defaultRowHeight="13"/>
  <cols>
    <col min="1" max="1" width="1.19921875" style="654" customWidth="1"/>
    <col min="2" max="2" width="12.19921875" style="655" customWidth="1"/>
    <col min="3" max="3" width="31.19921875" style="561" customWidth="1"/>
    <col min="4" max="4" width="10.19921875" style="656" customWidth="1"/>
    <col min="5" max="5" width="9.796875" style="657" customWidth="1"/>
    <col min="6" max="6" width="9.19921875" style="657"/>
    <col min="7" max="7" width="9.796875" style="657" customWidth="1"/>
    <col min="8" max="13" width="3.796875" style="561" customWidth="1"/>
    <col min="14" max="14" width="46.19921875" style="658" customWidth="1"/>
    <col min="15" max="15" width="1.19921875" style="561" customWidth="1"/>
    <col min="16" max="16384" width="9.19921875" style="561"/>
  </cols>
  <sheetData>
    <row r="1" spans="1:15" ht="7.5" customHeight="1" thickBot="1">
      <c r="A1" s="554"/>
      <c r="B1" s="555"/>
      <c r="C1" s="556"/>
      <c r="D1" s="557"/>
      <c r="E1" s="557"/>
      <c r="F1" s="557"/>
      <c r="G1" s="556"/>
      <c r="H1" s="556"/>
      <c r="I1" s="556"/>
      <c r="J1" s="556"/>
      <c r="K1" s="556"/>
      <c r="L1" s="556"/>
      <c r="M1" s="558"/>
      <c r="N1" s="559"/>
      <c r="O1" s="560"/>
    </row>
    <row r="2" spans="1:15" ht="52.5" customHeight="1">
      <c r="A2" s="554"/>
      <c r="B2" s="562"/>
      <c r="C2" s="1187" t="s">
        <v>55</v>
      </c>
      <c r="D2" s="1187"/>
      <c r="E2" s="1187"/>
      <c r="F2" s="1187"/>
      <c r="G2" s="1187"/>
      <c r="H2" s="1187"/>
      <c r="I2" s="1187"/>
      <c r="J2" s="1187"/>
      <c r="K2" s="1187"/>
      <c r="L2" s="1187"/>
      <c r="M2" s="1187"/>
      <c r="N2" s="1188"/>
      <c r="O2" s="560"/>
    </row>
    <row r="3" spans="1:15" ht="14" customHeight="1">
      <c r="A3" s="554"/>
      <c r="B3" s="474" t="s">
        <v>38</v>
      </c>
      <c r="C3" s="1163">
        <f>'Cover Page'!J7</f>
        <v>6.1</v>
      </c>
      <c r="D3" s="1163"/>
      <c r="E3" s="435"/>
      <c r="F3" s="436"/>
      <c r="G3" s="435"/>
      <c r="H3" s="435"/>
      <c r="I3" s="436"/>
      <c r="J3" s="436"/>
      <c r="K3" s="435"/>
      <c r="L3" s="435"/>
      <c r="M3" s="435"/>
      <c r="N3" s="437"/>
      <c r="O3" s="560"/>
    </row>
    <row r="4" spans="1:15">
      <c r="A4" s="554"/>
      <c r="B4" s="668" t="s">
        <v>27</v>
      </c>
      <c r="C4" s="1189" t="str">
        <f>IF('Cover Page'!K9="","",'Cover Page'!K9)</f>
        <v/>
      </c>
      <c r="D4" s="1189"/>
      <c r="E4" s="1189"/>
      <c r="F4" s="563"/>
      <c r="G4" s="1176" t="s">
        <v>268</v>
      </c>
      <c r="H4" s="1176"/>
      <c r="I4" s="564"/>
      <c r="J4" s="565"/>
      <c r="K4" s="1177" t="s">
        <v>80</v>
      </c>
      <c r="L4" s="1177"/>
      <c r="M4" s="1177"/>
      <c r="N4" s="659" t="str">
        <f>IF('Cover Page'!F53="","",'Cover Page'!F53)</f>
        <v/>
      </c>
      <c r="O4" s="560"/>
    </row>
    <row r="5" spans="1:15" ht="14" thickBot="1">
      <c r="A5" s="554"/>
      <c r="B5" s="668" t="s">
        <v>28</v>
      </c>
      <c r="C5" s="662" t="str">
        <f>IF('Cover Page'!AD10="","",CONCATENATE('Cover Page'!AD10,", ",'Cover Page'!AT10))</f>
        <v/>
      </c>
      <c r="D5" s="663" t="s">
        <v>76</v>
      </c>
      <c r="E5" s="664" t="str">
        <f>IF(ISBLANK(auditDate),"",auditDate)</f>
        <v/>
      </c>
      <c r="F5" s="566"/>
      <c r="G5" s="567" t="s">
        <v>263</v>
      </c>
      <c r="H5" s="568">
        <v>90</v>
      </c>
      <c r="I5" s="569"/>
      <c r="J5" s="559"/>
      <c r="K5" s="1177" t="s">
        <v>265</v>
      </c>
      <c r="L5" s="1177"/>
      <c r="M5" s="1177"/>
      <c r="N5" s="660" t="str">
        <f>IF('Cover Page'!AT53="","",'Cover Page'!AT53)</f>
        <v/>
      </c>
      <c r="O5" s="560"/>
    </row>
    <row r="6" spans="1:15" ht="14" thickBot="1">
      <c r="A6" s="554"/>
      <c r="B6" s="669" t="s">
        <v>34</v>
      </c>
      <c r="C6" s="665" t="str">
        <f>IF('Cover Page'!F55="","",'Cover Page'!F55)</f>
        <v/>
      </c>
      <c r="D6" s="666" t="s">
        <v>267</v>
      </c>
      <c r="E6" s="667" t="str">
        <f ca="1">IF(ISBLANK(auditDate),"",TODAY())</f>
        <v/>
      </c>
      <c r="F6" s="570"/>
      <c r="G6" s="571" t="s">
        <v>264</v>
      </c>
      <c r="H6" s="572">
        <v>30</v>
      </c>
      <c r="I6" s="573"/>
      <c r="J6" s="574"/>
      <c r="K6" s="1178" t="s">
        <v>266</v>
      </c>
      <c r="L6" s="1178"/>
      <c r="M6" s="1178"/>
      <c r="N6" s="661" t="str">
        <f>IF('Cover Page'!AC53="","",'Cover Page'!AC53)</f>
        <v/>
      </c>
      <c r="O6" s="560"/>
    </row>
    <row r="7" spans="1:15" s="581" customFormat="1" ht="12" thickBot="1">
      <c r="A7" s="554"/>
      <c r="B7" s="575"/>
      <c r="C7" s="576"/>
      <c r="D7" s="576"/>
      <c r="E7" s="576"/>
      <c r="F7" s="576"/>
      <c r="G7" s="577"/>
      <c r="H7" s="578"/>
      <c r="I7" s="578"/>
      <c r="J7" s="578"/>
      <c r="K7" s="578"/>
      <c r="L7" s="578"/>
      <c r="M7" s="576"/>
      <c r="N7" s="579"/>
      <c r="O7" s="580"/>
    </row>
    <row r="8" spans="1:15" ht="12.75" customHeight="1">
      <c r="A8" s="554"/>
      <c r="B8" s="1196" t="s">
        <v>207</v>
      </c>
      <c r="C8" s="1179" t="s">
        <v>194</v>
      </c>
      <c r="D8" s="1179" t="s">
        <v>196</v>
      </c>
      <c r="E8" s="1184" t="s">
        <v>30</v>
      </c>
      <c r="F8" s="1184" t="s">
        <v>272</v>
      </c>
      <c r="G8" s="1184" t="s">
        <v>31</v>
      </c>
      <c r="H8" s="1181" t="s">
        <v>197</v>
      </c>
      <c r="I8" s="1182"/>
      <c r="J8" s="1182"/>
      <c r="K8" s="1182"/>
      <c r="L8" s="1182"/>
      <c r="M8" s="1183"/>
      <c r="N8" s="1190" t="s">
        <v>766</v>
      </c>
      <c r="O8" s="560"/>
    </row>
    <row r="9" spans="1:15" ht="14" thickBot="1">
      <c r="A9" s="554"/>
      <c r="B9" s="1197"/>
      <c r="C9" s="1180"/>
      <c r="D9" s="1180"/>
      <c r="E9" s="1185"/>
      <c r="F9" s="1185"/>
      <c r="G9" s="1185"/>
      <c r="H9" s="1192" t="s">
        <v>32</v>
      </c>
      <c r="I9" s="1193"/>
      <c r="J9" s="670"/>
      <c r="K9" s="1194" t="s">
        <v>33</v>
      </c>
      <c r="L9" s="1194"/>
      <c r="M9" s="1195"/>
      <c r="N9" s="1191"/>
      <c r="O9" s="560"/>
    </row>
    <row r="10" spans="1:15" ht="16" thickBot="1">
      <c r="A10" s="554"/>
      <c r="B10" s="1164" t="s">
        <v>471</v>
      </c>
      <c r="C10" s="1165"/>
      <c r="D10" s="582" t="str">
        <f>'Q&amp;A'!BP15</f>
        <v/>
      </c>
      <c r="E10" s="583" t="str">
        <f>IF(MAX(E11:E36)=0,"",MAX(E11:E36))</f>
        <v/>
      </c>
      <c r="F10" s="584"/>
      <c r="G10" s="584"/>
      <c r="H10" s="585">
        <v>1</v>
      </c>
      <c r="I10" s="586">
        <v>2</v>
      </c>
      <c r="J10" s="586">
        <v>3</v>
      </c>
      <c r="K10" s="586">
        <v>4</v>
      </c>
      <c r="L10" s="586">
        <v>5</v>
      </c>
      <c r="M10" s="587">
        <v>6</v>
      </c>
      <c r="N10" s="588"/>
      <c r="O10" s="560"/>
    </row>
    <row r="11" spans="1:15" ht="30.75" customHeight="1">
      <c r="A11" s="589">
        <f>'Auditor Notes'!A22</f>
        <v>0</v>
      </c>
      <c r="B11" s="590" t="str">
        <f>'Q&amp;A'!G17</f>
        <v>1.</v>
      </c>
      <c r="C11" s="591" t="str">
        <f>'Q&amp;A'!I17</f>
        <v>Is the Supplier EDI capable?</v>
      </c>
      <c r="D11" s="592" t="str">
        <f>IF('Q&amp;A'!BA17=ISBLANK(TRUE),"Missing Answer",IF(OR('Q&amp;A'!BP18=0,'Q&amp;A'!BP18="1"),"N",""))</f>
        <v>Missing Answer</v>
      </c>
      <c r="E11" s="593" t="str">
        <f t="shared" ref="E11:E37" si="0">IF(D11="Missing Answer"," ",IF(D11="","",IF(OR(D11="0N",D11="0X"),SUM(auditDate+$H$5),SUM(auditDate+$H$6))))</f>
        <v xml:space="preserve"> </v>
      </c>
      <c r="F11" s="594"/>
      <c r="G11" s="594"/>
      <c r="H11" s="595"/>
      <c r="I11" s="595"/>
      <c r="J11" s="671"/>
      <c r="K11" s="595"/>
      <c r="L11" s="595"/>
      <c r="M11" s="595"/>
      <c r="N11" s="596"/>
      <c r="O11" s="560"/>
    </row>
    <row r="12" spans="1:15" ht="30.75" customHeight="1">
      <c r="A12" s="589">
        <f>'Auditor Notes'!A24</f>
        <v>0</v>
      </c>
      <c r="B12" s="597" t="str">
        <f>'Q&amp;A'!G19</f>
        <v>2.</v>
      </c>
      <c r="C12" s="591" t="str">
        <f>'Q&amp;A'!I19</f>
        <v>Does the Supplier monitor and maintain a Diverse Spend of 6% or more from minority sub-suppliers?</v>
      </c>
      <c r="D12" s="592" t="str">
        <f>IF('Q&amp;A'!BA19=ISBLANK(TRUE),"Missing Answer",IF(OR('Q&amp;A'!BP20=0,'Q&amp;A'!BP20="1"),"N",""))</f>
        <v>Missing Answer</v>
      </c>
      <c r="E12" s="593" t="str">
        <f t="shared" si="0"/>
        <v xml:space="preserve"> </v>
      </c>
      <c r="F12" s="598"/>
      <c r="G12" s="598"/>
      <c r="H12" s="599"/>
      <c r="I12" s="599"/>
      <c r="J12" s="600"/>
      <c r="K12" s="599"/>
      <c r="L12" s="599"/>
      <c r="M12" s="599"/>
      <c r="N12" s="601"/>
      <c r="O12" s="560"/>
    </row>
    <row r="13" spans="1:15" ht="30.75" customHeight="1">
      <c r="A13" s="589">
        <f>'Auditor Notes'!A26</f>
        <v>0</v>
      </c>
      <c r="B13" s="597" t="str">
        <f>'Q&amp;A'!G21</f>
        <v>3.</v>
      </c>
      <c r="C13" s="591" t="str">
        <f>'Q&amp;A'!I21</f>
        <v>Is the Supplier primarily a Tier 1 Supplier?</v>
      </c>
      <c r="D13" s="592" t="str">
        <f>IF('Q&amp;A'!BA21=ISBLANK(TRUE),"Missing Answer",IF(OR('Q&amp;A'!BP22=0,'Q&amp;A'!BP22="1"),"N",""))</f>
        <v>Missing Answer</v>
      </c>
      <c r="E13" s="593" t="str">
        <f t="shared" si="0"/>
        <v xml:space="preserve"> </v>
      </c>
      <c r="F13" s="598"/>
      <c r="G13" s="598"/>
      <c r="H13" s="599"/>
      <c r="I13" s="599"/>
      <c r="J13" s="600"/>
      <c r="K13" s="599"/>
      <c r="L13" s="599"/>
      <c r="M13" s="599"/>
      <c r="N13" s="601"/>
      <c r="O13" s="560"/>
    </row>
    <row r="14" spans="1:15" ht="30.75" customHeight="1">
      <c r="A14" s="589">
        <f>'Auditor Notes'!A28</f>
        <v>0</v>
      </c>
      <c r="B14" s="597" t="str">
        <f>'Q&amp;A'!G23</f>
        <v>4.</v>
      </c>
      <c r="C14" s="591" t="str">
        <f>'Q&amp;A'!I23</f>
        <v>Is the Supplier's annual labor turnover rate at 5% or below?</v>
      </c>
      <c r="D14" s="592" t="str">
        <f>IF('Q&amp;A'!BA23=ISBLANK(TRUE),"Missing Answer",IF(OR('Q&amp;A'!BP24=0,'Q&amp;A'!BP24="1"),"N",""))</f>
        <v>Missing Answer</v>
      </c>
      <c r="E14" s="593" t="str">
        <f t="shared" si="0"/>
        <v xml:space="preserve"> </v>
      </c>
      <c r="F14" s="598"/>
      <c r="G14" s="598"/>
      <c r="H14" s="599"/>
      <c r="I14" s="599"/>
      <c r="J14" s="600"/>
      <c r="K14" s="599"/>
      <c r="L14" s="599"/>
      <c r="M14" s="599"/>
      <c r="N14" s="601"/>
      <c r="O14" s="560"/>
    </row>
    <row r="15" spans="1:15" ht="30.75" customHeight="1">
      <c r="A15" s="589">
        <f>'Auditor Notes'!A30</f>
        <v>0</v>
      </c>
      <c r="B15" s="597" t="str">
        <f>'Q&amp;A'!G25</f>
        <v>5.</v>
      </c>
      <c r="C15" s="591" t="str">
        <f>'Q&amp;A'!I25</f>
        <v>Has the Supplier been placed on Quality controlled shipping in the last year?</v>
      </c>
      <c r="D15" s="592" t="str">
        <f>IF('Q&amp;A'!BA25=ISBLANK(TRUE),"Missing Answer",IF(OR('Q&amp;A'!BP26=0,'Q&amp;A'!BP26="1"),"N",""))</f>
        <v>Missing Answer</v>
      </c>
      <c r="E15" s="593" t="str">
        <f t="shared" si="0"/>
        <v xml:space="preserve"> </v>
      </c>
      <c r="F15" s="598"/>
      <c r="G15" s="598"/>
      <c r="H15" s="599"/>
      <c r="I15" s="599"/>
      <c r="J15" s="600"/>
      <c r="K15" s="599"/>
      <c r="L15" s="599"/>
      <c r="M15" s="599"/>
      <c r="N15" s="601"/>
      <c r="O15" s="560"/>
    </row>
    <row r="16" spans="1:15" ht="30.75" customHeight="1">
      <c r="A16" s="589">
        <f>'Auditor Notes'!A32</f>
        <v>0</v>
      </c>
      <c r="B16" s="597" t="str">
        <f>'Q&amp;A'!G27</f>
        <v>6.</v>
      </c>
      <c r="C16" s="591" t="str">
        <f>'Q&amp;A'!I27</f>
        <v>Does the Supplier have Manufacturing, Industrial and Quality Engineers available?</v>
      </c>
      <c r="D16" s="592" t="str">
        <f>IF('Q&amp;A'!BA27=ISBLANK(TRUE),"Missing Answer",IF(OR('Q&amp;A'!BP28=0,'Q&amp;A'!BP28="1"),"N",""))</f>
        <v>Missing Answer</v>
      </c>
      <c r="E16" s="593" t="str">
        <f t="shared" si="0"/>
        <v xml:space="preserve"> </v>
      </c>
      <c r="F16" s="598"/>
      <c r="G16" s="598"/>
      <c r="H16" s="599"/>
      <c r="I16" s="599"/>
      <c r="J16" s="600"/>
      <c r="K16" s="599"/>
      <c r="L16" s="599"/>
      <c r="M16" s="599"/>
      <c r="N16" s="601"/>
      <c r="O16" s="560"/>
    </row>
    <row r="17" spans="1:15" ht="30.75" customHeight="1">
      <c r="A17" s="589">
        <f>'Auditor Notes'!A34</f>
        <v>0</v>
      </c>
      <c r="B17" s="597" t="str">
        <f>'Q&amp;A'!G29</f>
        <v>7.</v>
      </c>
      <c r="C17" s="591" t="str">
        <f>'Q&amp;A'!I29</f>
        <v>Does the Supplier maintain a clean work environment at the facility?</v>
      </c>
      <c r="D17" s="592" t="str">
        <f>IF('Q&amp;A'!BA29=ISBLANK(TRUE),"Missing Answer",IF(OR('Q&amp;A'!BP30=0,'Q&amp;A'!BP30="1"),"N",""))</f>
        <v>Missing Answer</v>
      </c>
      <c r="E17" s="593" t="str">
        <f t="shared" si="0"/>
        <v xml:space="preserve"> </v>
      </c>
      <c r="F17" s="598"/>
      <c r="G17" s="598"/>
      <c r="H17" s="599"/>
      <c r="I17" s="599"/>
      <c r="J17" s="600"/>
      <c r="K17" s="599"/>
      <c r="L17" s="599"/>
      <c r="M17" s="599"/>
      <c r="N17" s="601"/>
      <c r="O17" s="560"/>
    </row>
    <row r="18" spans="1:15" ht="30.75" customHeight="1">
      <c r="A18" s="589">
        <f>'Auditor Notes'!A36</f>
        <v>0</v>
      </c>
      <c r="B18" s="597" t="str">
        <f>'Q&amp;A'!G31</f>
        <v>8.</v>
      </c>
      <c r="C18" s="591" t="str">
        <f>'Q&amp;A'!I31</f>
        <v>Does the Supplier supply any products which are shipped directly to Lear's customer? 
(i.e., Trade Sale Products)</v>
      </c>
      <c r="D18" s="592" t="str">
        <f>IF('Q&amp;A'!BA31=ISBLANK(TRUE),"Missing Answer",IF(OR('Q&amp;A'!BP32=0,'Q&amp;A'!BP32="1"),"N",""))</f>
        <v>Missing Answer</v>
      </c>
      <c r="E18" s="593" t="str">
        <f t="shared" si="0"/>
        <v xml:space="preserve"> </v>
      </c>
      <c r="F18" s="598"/>
      <c r="G18" s="598"/>
      <c r="H18" s="599"/>
      <c r="I18" s="599"/>
      <c r="J18" s="600"/>
      <c r="K18" s="599"/>
      <c r="L18" s="599"/>
      <c r="M18" s="599"/>
      <c r="N18" s="601"/>
      <c r="O18" s="560"/>
    </row>
    <row r="19" spans="1:15" ht="30.75" customHeight="1">
      <c r="A19" s="589">
        <f>'Auditor Notes'!A38</f>
        <v>0</v>
      </c>
      <c r="B19" s="597" t="str">
        <f>'Q&amp;A'!G33</f>
        <v>9.</v>
      </c>
      <c r="C19" s="591" t="str">
        <f>'Q&amp;A'!I33</f>
        <v>Does the Supplier ship product through another facility before shipping to Lear?</v>
      </c>
      <c r="D19" s="592" t="str">
        <f>IF('Q&amp;A'!BA33=ISBLANK(TRUE),"Missing Answer",IF(OR('Q&amp;A'!BP34=0,'Q&amp;A'!BP34="1"),"N",""))</f>
        <v>Missing Answer</v>
      </c>
      <c r="E19" s="593" t="str">
        <f t="shared" si="0"/>
        <v xml:space="preserve"> </v>
      </c>
      <c r="F19" s="598"/>
      <c r="G19" s="598"/>
      <c r="H19" s="599"/>
      <c r="I19" s="599"/>
      <c r="J19" s="600"/>
      <c r="K19" s="599"/>
      <c r="L19" s="599"/>
      <c r="M19" s="599"/>
      <c r="N19" s="601"/>
      <c r="O19" s="560"/>
    </row>
    <row r="20" spans="1:15" ht="30.75" customHeight="1">
      <c r="A20" s="589">
        <f>'Auditor Notes'!A40</f>
        <v>0</v>
      </c>
      <c r="B20" s="597" t="str">
        <f>'Q&amp;A'!G35</f>
        <v>10.</v>
      </c>
      <c r="C20" s="591" t="str">
        <f>'Q&amp;A'!I35</f>
        <v>Does the Supplier produce products for Lear which have any safety (FMVSS) requirements?</v>
      </c>
      <c r="D20" s="592" t="str">
        <f>IF('Q&amp;A'!BA35=ISBLANK(TRUE),"Missing Answer",IF(OR('Q&amp;A'!BP36=0,'Q&amp;A'!BP36="1"),"N",""))</f>
        <v>Missing Answer</v>
      </c>
      <c r="E20" s="593" t="str">
        <f t="shared" si="0"/>
        <v xml:space="preserve"> </v>
      </c>
      <c r="F20" s="598"/>
      <c r="G20" s="598"/>
      <c r="H20" s="599"/>
      <c r="I20" s="599"/>
      <c r="J20" s="600"/>
      <c r="K20" s="599"/>
      <c r="L20" s="599"/>
      <c r="M20" s="599"/>
      <c r="N20" s="601"/>
      <c r="O20" s="560"/>
    </row>
    <row r="21" spans="1:15" ht="30.75" customHeight="1">
      <c r="A21" s="589">
        <f>'Auditor Notes'!A42</f>
        <v>0</v>
      </c>
      <c r="B21" s="597" t="str">
        <f>'Q&amp;A'!G37</f>
        <v>11.</v>
      </c>
      <c r="C21" s="591" t="str">
        <f>'Q&amp;A'!I37</f>
        <v>Does the Supplier insure wood packaging conforms to new international standards?</v>
      </c>
      <c r="D21" s="592" t="str">
        <f>IF('Q&amp;A'!BA37=ISBLANK(TRUE),"Missing Answer",IF(OR('Q&amp;A'!BP38=0,'Q&amp;A'!BP38="1"),"N",""))</f>
        <v>Missing Answer</v>
      </c>
      <c r="E21" s="593" t="str">
        <f t="shared" si="0"/>
        <v xml:space="preserve"> </v>
      </c>
      <c r="F21" s="598"/>
      <c r="G21" s="598"/>
      <c r="H21" s="599"/>
      <c r="I21" s="599"/>
      <c r="J21" s="600"/>
      <c r="K21" s="599"/>
      <c r="L21" s="599"/>
      <c r="M21" s="599"/>
      <c r="N21" s="601"/>
      <c r="O21" s="560"/>
    </row>
    <row r="22" spans="1:15" ht="30.75" customHeight="1">
      <c r="A22" s="589">
        <f>'Auditor Notes'!A44</f>
        <v>0</v>
      </c>
      <c r="B22" s="597" t="str">
        <f>'Q&amp;A'!G39</f>
        <v>12.</v>
      </c>
      <c r="C22" s="591" t="str">
        <f>'Q&amp;A'!I39</f>
        <v>Does the Supplier adhere to all security procedures required by the Customs-Trade Partnership Against Terrorism (C-TPAT)?</v>
      </c>
      <c r="D22" s="592" t="str">
        <f>IF('Q&amp;A'!BA39=ISBLANK(TRUE),"Missing Answer",IF(OR('Q&amp;A'!BP40=0,'Q&amp;A'!BP40="1"),"N",""))</f>
        <v>Missing Answer</v>
      </c>
      <c r="E22" s="593" t="str">
        <f t="shared" si="0"/>
        <v xml:space="preserve"> </v>
      </c>
      <c r="F22" s="598"/>
      <c r="G22" s="598"/>
      <c r="H22" s="599"/>
      <c r="I22" s="599"/>
      <c r="J22" s="600"/>
      <c r="K22" s="599"/>
      <c r="L22" s="599"/>
      <c r="M22" s="599"/>
      <c r="N22" s="601"/>
      <c r="O22" s="560"/>
    </row>
    <row r="23" spans="1:15" ht="30.75" customHeight="1">
      <c r="A23" s="589">
        <f>'Auditor Notes'!A46</f>
        <v>0</v>
      </c>
      <c r="B23" s="597" t="str">
        <f>'Q&amp;A'!G41</f>
        <v>13.</v>
      </c>
      <c r="C23" s="591" t="str">
        <f>'Q&amp;A'!I41</f>
        <v>Does the Supplier adhere to all security procedures required by AEO (Authorized Economic Operator)?</v>
      </c>
      <c r="D23" s="592" t="str">
        <f>IF('Q&amp;A'!BA41=ISBLANK(TRUE),"Missing Answer",IF(OR('Q&amp;A'!BP42=0,'Q&amp;A'!BP42="1"),"N",""))</f>
        <v>Missing Answer</v>
      </c>
      <c r="E23" s="593" t="str">
        <f t="shared" si="0"/>
        <v xml:space="preserve"> </v>
      </c>
      <c r="F23" s="598"/>
      <c r="G23" s="598"/>
      <c r="H23" s="599"/>
      <c r="I23" s="599"/>
      <c r="J23" s="600"/>
      <c r="K23" s="599"/>
      <c r="L23" s="599"/>
      <c r="M23" s="599"/>
      <c r="N23" s="601"/>
      <c r="O23" s="560"/>
    </row>
    <row r="24" spans="1:15" ht="30.75" customHeight="1">
      <c r="A24" s="589">
        <f>'Auditor Notes'!A48</f>
        <v>0</v>
      </c>
      <c r="B24" s="597" t="str">
        <f>'Q&amp;A'!G43</f>
        <v>14.</v>
      </c>
      <c r="C24" s="591" t="str">
        <f>'Q&amp;A'!I43</f>
        <v>Is the Supplier in compliance with IMDS reporting?</v>
      </c>
      <c r="D24" s="592" t="str">
        <f>IF('Q&amp;A'!BA43=ISBLANK(TRUE),"Missing Answer",IF(OR('Q&amp;A'!BP44=0,'Q&amp;A'!BP44="1"),"N",""))</f>
        <v>Missing Answer</v>
      </c>
      <c r="E24" s="593" t="str">
        <f t="shared" si="0"/>
        <v xml:space="preserve"> </v>
      </c>
      <c r="F24" s="598"/>
      <c r="G24" s="598"/>
      <c r="H24" s="599"/>
      <c r="I24" s="599"/>
      <c r="J24" s="600"/>
      <c r="K24" s="599"/>
      <c r="L24" s="599"/>
      <c r="M24" s="599"/>
      <c r="N24" s="601"/>
      <c r="O24" s="560"/>
    </row>
    <row r="25" spans="1:15" ht="30.75" customHeight="1">
      <c r="A25" s="589">
        <f>'Auditor Notes'!A50</f>
        <v>0</v>
      </c>
      <c r="B25" s="597" t="str">
        <f>'Q&amp;A'!G45</f>
        <v>15.</v>
      </c>
      <c r="C25" s="591" t="str">
        <f>'Q&amp;A'!I45</f>
        <v>Are Material Data Safety Sheets (MSDS) available?</v>
      </c>
      <c r="D25" s="592" t="str">
        <f>IF('Q&amp;A'!BA45=ISBLANK(TRUE),"Missing Answer",IF(OR('Q&amp;A'!BP46=0,'Q&amp;A'!BP46="1"),"N",""))</f>
        <v>Missing Answer</v>
      </c>
      <c r="E25" s="593" t="str">
        <f t="shared" si="0"/>
        <v xml:space="preserve"> </v>
      </c>
      <c r="F25" s="598"/>
      <c r="G25" s="598"/>
      <c r="H25" s="599"/>
      <c r="I25" s="599"/>
      <c r="J25" s="600"/>
      <c r="K25" s="599"/>
      <c r="L25" s="599"/>
      <c r="M25" s="599"/>
      <c r="N25" s="601"/>
      <c r="O25" s="560"/>
    </row>
    <row r="26" spans="1:15" ht="30.75" customHeight="1">
      <c r="A26" s="589">
        <f>'Auditor Notes'!A52</f>
        <v>0</v>
      </c>
      <c r="B26" s="597" t="str">
        <f>'Q&amp;A'!G47</f>
        <v>16.</v>
      </c>
      <c r="C26" s="591" t="str">
        <f>'Q&amp;A'!I47</f>
        <v>Is the Supplier in compliance with Lear's Code of Business Conduct and Ethics?</v>
      </c>
      <c r="D26" s="592" t="str">
        <f>IF('Q&amp;A'!BA47=ISBLANK(TRUE),"Missing Answer",IF(OR('Q&amp;A'!BP48=0,'Q&amp;A'!BP48="1"),"N",""))</f>
        <v>Missing Answer</v>
      </c>
      <c r="E26" s="593" t="str">
        <f t="shared" si="0"/>
        <v xml:space="preserve"> </v>
      </c>
      <c r="F26" s="598"/>
      <c r="G26" s="598"/>
      <c r="H26" s="599"/>
      <c r="I26" s="599"/>
      <c r="J26" s="600"/>
      <c r="K26" s="599"/>
      <c r="L26" s="599"/>
      <c r="M26" s="599"/>
      <c r="N26" s="601"/>
      <c r="O26" s="560"/>
    </row>
    <row r="27" spans="1:15" ht="30.75" customHeight="1">
      <c r="A27" s="589">
        <f>'Auditor Notes'!A54</f>
        <v>0</v>
      </c>
      <c r="B27" s="597" t="str">
        <f>'Q&amp;A'!G49</f>
        <v>17.</v>
      </c>
      <c r="C27" s="591" t="str">
        <f>'Q&amp;A'!I49</f>
        <v>Is the supplier in compliance with minerals due diligence reporting (conflict minerals and other minerals applicable requirement) defined under Lear's Responsible Materials Sourcing Policy?</v>
      </c>
      <c r="D27" s="592" t="str">
        <f>IF('Q&amp;A'!BA49=ISBLANK(TRUE),"Missing Answer",IF(OR('Q&amp;A'!BP50=0,'Q&amp;A'!BP50="1"),"N",""))</f>
        <v>Missing Answer</v>
      </c>
      <c r="E27" s="593" t="str">
        <f t="shared" si="0"/>
        <v xml:space="preserve"> </v>
      </c>
      <c r="F27" s="598"/>
      <c r="G27" s="598"/>
      <c r="H27" s="599"/>
      <c r="I27" s="599"/>
      <c r="J27" s="600"/>
      <c r="K27" s="599"/>
      <c r="L27" s="599"/>
      <c r="M27" s="599"/>
      <c r="N27" s="601"/>
      <c r="O27" s="560"/>
    </row>
    <row r="28" spans="1:15" ht="30.75" customHeight="1">
      <c r="A28" s="589">
        <f>'Auditor Notes'!A56</f>
        <v>0</v>
      </c>
      <c r="B28" s="597" t="str">
        <f>'Q&amp;A'!G51</f>
        <v>18.</v>
      </c>
      <c r="C28" s="591" t="str">
        <f>'Q&amp;A'!I51</f>
        <v>Has the supplier completed the MMOG self-assessment?</v>
      </c>
      <c r="D28" s="592" t="str">
        <f>IF('Q&amp;A'!BA51=ISBLANK(TRUE),"Missing Answer",IF(OR('Q&amp;A'!BP52=0,'Q&amp;A'!BP52="1"),"N",""))</f>
        <v>Missing Answer</v>
      </c>
      <c r="E28" s="593" t="str">
        <f t="shared" si="0"/>
        <v xml:space="preserve"> </v>
      </c>
      <c r="F28" s="598"/>
      <c r="G28" s="598"/>
      <c r="H28" s="599"/>
      <c r="I28" s="599"/>
      <c r="J28" s="600"/>
      <c r="K28" s="599"/>
      <c r="L28" s="599"/>
      <c r="M28" s="599"/>
      <c r="N28" s="601"/>
      <c r="O28" s="560"/>
    </row>
    <row r="29" spans="1:15" ht="30.75" customHeight="1">
      <c r="A29" s="589">
        <f>'Auditor Notes'!A58</f>
        <v>0</v>
      </c>
      <c r="B29" s="597" t="str">
        <f>'Q&amp;A'!G53</f>
        <v>19.</v>
      </c>
      <c r="C29" s="591" t="str">
        <f>'Q&amp;A'!I53</f>
        <v>Has the supplier reviewed information at www.lear.com &gt; Supplier Information &gt; Web Guides?</v>
      </c>
      <c r="D29" s="592" t="str">
        <f>IF('Q&amp;A'!BA53=ISBLANK(TRUE),"Missing Answer",IF(OR('Q&amp;A'!BP54=0,'Q&amp;A'!BP54="1"),"N",""))</f>
        <v>Missing Answer</v>
      </c>
      <c r="E29" s="593" t="str">
        <f t="shared" si="0"/>
        <v xml:space="preserve"> </v>
      </c>
      <c r="F29" s="598"/>
      <c r="G29" s="598"/>
      <c r="H29" s="599"/>
      <c r="I29" s="599"/>
      <c r="J29" s="600"/>
      <c r="K29" s="599"/>
      <c r="L29" s="599"/>
      <c r="M29" s="599"/>
      <c r="N29" s="601"/>
      <c r="O29" s="560"/>
    </row>
    <row r="30" spans="1:15" ht="30.75" customHeight="1">
      <c r="A30" s="589">
        <f>'Auditor Notes'!A60</f>
        <v>0</v>
      </c>
      <c r="B30" s="597" t="str">
        <f>'Q&amp;A'!G55</f>
        <v>20.</v>
      </c>
      <c r="C30" s="591" t="str">
        <f>'Q&amp;A'!I55</f>
        <v>Does the Supplier know and ensure compliance of LEAR requirements?</v>
      </c>
      <c r="D30" s="592" t="str">
        <f>IF('Q&amp;A'!BA55=ISBLANK(TRUE),"Missing Answer",IF(OR('Q&amp;A'!BP56=0,'Q&amp;A'!BP56="1"),"N",""))</f>
        <v>Missing Answer</v>
      </c>
      <c r="E30" s="593" t="str">
        <f t="shared" si="0"/>
        <v xml:space="preserve"> </v>
      </c>
      <c r="F30" s="598"/>
      <c r="G30" s="598"/>
      <c r="H30" s="599"/>
      <c r="I30" s="599"/>
      <c r="J30" s="600"/>
      <c r="K30" s="599"/>
      <c r="L30" s="599"/>
      <c r="M30" s="599"/>
      <c r="N30" s="601"/>
      <c r="O30" s="560"/>
    </row>
    <row r="31" spans="1:15" ht="30.75" customHeight="1">
      <c r="A31" s="589">
        <f>'Auditor Notes'!A62</f>
        <v>0</v>
      </c>
      <c r="B31" s="597" t="str">
        <f>'Q&amp;A'!G57</f>
        <v>21.</v>
      </c>
      <c r="C31" s="591" t="str">
        <f>'Q&amp;A'!I57</f>
        <v>Does the Supplier know and ensure compliance of Customer Specific requirements of OEM’s affected?</v>
      </c>
      <c r="D31" s="592" t="str">
        <f>IF('Q&amp;A'!BA57=ISBLANK(TRUE),"Missing Answer",IF(OR('Q&amp;A'!BP58=0,'Q&amp;A'!BP58="1"),"N",""))</f>
        <v>Missing Answer</v>
      </c>
      <c r="E31" s="593" t="str">
        <f t="shared" si="0"/>
        <v xml:space="preserve"> </v>
      </c>
      <c r="F31" s="598"/>
      <c r="G31" s="598"/>
      <c r="H31" s="599"/>
      <c r="I31" s="599"/>
      <c r="J31" s="600"/>
      <c r="K31" s="599"/>
      <c r="L31" s="599"/>
      <c r="M31" s="599"/>
      <c r="N31" s="601"/>
      <c r="O31" s="560"/>
    </row>
    <row r="32" spans="1:15" ht="30.75" customHeight="1">
      <c r="A32" s="589">
        <f>'Auditor Notes'!A64</f>
        <v>0</v>
      </c>
      <c r="B32" s="597" t="str">
        <f>'Q&amp;A'!G59</f>
        <v>22.</v>
      </c>
      <c r="C32" s="591" t="str">
        <f>'Q&amp;A'!I59</f>
        <v>Does the Supplier know and ensure compliance of Statutory and Regulatory requirements ?</v>
      </c>
      <c r="D32" s="592" t="str">
        <f>IF('Q&amp;A'!BA59=ISBLANK(TRUE),"Missing Answer",IF(OR('Q&amp;A'!BP60=0,'Q&amp;A'!BP60="1"),"N",""))</f>
        <v>Missing Answer</v>
      </c>
      <c r="E32" s="593" t="str">
        <f t="shared" si="0"/>
        <v xml:space="preserve"> </v>
      </c>
      <c r="F32" s="598"/>
      <c r="G32" s="598"/>
      <c r="H32" s="599"/>
      <c r="I32" s="599"/>
      <c r="J32" s="600"/>
      <c r="K32" s="599"/>
      <c r="L32" s="599"/>
      <c r="M32" s="599"/>
      <c r="N32" s="601"/>
      <c r="O32" s="560"/>
    </row>
    <row r="33" spans="1:15" ht="30.75" customHeight="1">
      <c r="A33" s="589">
        <f>'Auditor Notes'!A66</f>
        <v>0</v>
      </c>
      <c r="B33" s="597" t="str">
        <f>'Q&amp;A'!G61</f>
        <v>23.</v>
      </c>
      <c r="C33" s="591" t="str">
        <f>'Q&amp;A'!I61</f>
        <v>Has the Supplier identified operational and financial Risk and opportunities of the supplier chain?</v>
      </c>
      <c r="D33" s="592" t="str">
        <f>IF('Q&amp;A'!BA61=ISBLANK(TRUE),"Missing Answer",IF(OR('Q&amp;A'!BP62=0,'Q&amp;A'!BP62="1"),"N",""))</f>
        <v>Missing Answer</v>
      </c>
      <c r="E33" s="593" t="str">
        <f t="shared" si="0"/>
        <v xml:space="preserve"> </v>
      </c>
      <c r="F33" s="598"/>
      <c r="G33" s="598"/>
      <c r="H33" s="599"/>
      <c r="I33" s="599"/>
      <c r="J33" s="600"/>
      <c r="K33" s="599"/>
      <c r="L33" s="599"/>
      <c r="M33" s="599"/>
      <c r="N33" s="601"/>
      <c r="O33" s="560"/>
    </row>
    <row r="34" spans="1:15" ht="30.75" customHeight="1">
      <c r="A34" s="589">
        <f>'Auditor Notes'!A68</f>
        <v>0</v>
      </c>
      <c r="B34" s="597" t="str">
        <f>'Q&amp;A'!G63</f>
        <v>24.</v>
      </c>
      <c r="C34" s="591" t="str">
        <f>'Q&amp;A'!I63</f>
        <v>If the audit is an IATF compliance audit, Has the “IATF Worksheet” filled?</v>
      </c>
      <c r="D34" s="592" t="str">
        <f>IF('Q&amp;A'!BA63=ISBLANK(TRUE),"Missing Answer",IF(OR('Q&amp;A'!BP64=0,'Q&amp;A'!BP64="1"),"N",""))</f>
        <v>Missing Answer</v>
      </c>
      <c r="E34" s="593" t="str">
        <f t="shared" si="0"/>
        <v xml:space="preserve"> </v>
      </c>
      <c r="F34" s="598"/>
      <c r="G34" s="598"/>
      <c r="H34" s="599"/>
      <c r="I34" s="599"/>
      <c r="J34" s="600"/>
      <c r="K34" s="599"/>
      <c r="L34" s="599"/>
      <c r="M34" s="599"/>
      <c r="N34" s="601"/>
      <c r="O34" s="560"/>
    </row>
    <row r="35" spans="1:15" ht="30.75" customHeight="1">
      <c r="A35" s="589">
        <f>'Auditor Notes'!A70</f>
        <v>0</v>
      </c>
      <c r="B35" s="597" t="str">
        <f>'Q&amp;A'!G65</f>
        <v>25.</v>
      </c>
      <c r="C35" s="591" t="str">
        <f>'Q&amp;A'!I65</f>
        <v>If supplier has Special processes (CQI, …), Are evidences of supplier audits attached?</v>
      </c>
      <c r="D35" s="592" t="str">
        <f>IF('Q&amp;A'!BA65=ISBLANK(TRUE),"Missing Answer",IF(OR('Q&amp;A'!BP66=0,'Q&amp;A'!BP66="1"),"N",""))</f>
        <v>Missing Answer</v>
      </c>
      <c r="E35" s="593" t="str">
        <f t="shared" si="0"/>
        <v xml:space="preserve"> </v>
      </c>
      <c r="F35" s="598"/>
      <c r="G35" s="598"/>
      <c r="H35" s="599"/>
      <c r="I35" s="599"/>
      <c r="J35" s="600"/>
      <c r="K35" s="599"/>
      <c r="L35" s="599"/>
      <c r="M35" s="599"/>
      <c r="N35" s="601"/>
      <c r="O35" s="560"/>
    </row>
    <row r="36" spans="1:15" ht="30.75" customHeight="1">
      <c r="A36" s="589">
        <f>'Auditor Notes'!A72</f>
        <v>0</v>
      </c>
      <c r="B36" s="597" t="str">
        <f>'Q&amp;A'!G67</f>
        <v>26.</v>
      </c>
      <c r="C36" s="591" t="str">
        <f>'Q&amp;A'!I67</f>
        <v>If supplier’s product has Software embedded, Are evidences of market standard compliance ( SPICE, CMII. ) attached?</v>
      </c>
      <c r="D36" s="592" t="str">
        <f>IF('Q&amp;A'!BA67=ISBLANK(TRUE),"Missing Answer",IF(OR('Q&amp;A'!BP68=0,'Q&amp;A'!BP68="1"),"N",""))</f>
        <v>Missing Answer</v>
      </c>
      <c r="E36" s="593" t="str">
        <f t="shared" si="0"/>
        <v xml:space="preserve"> </v>
      </c>
      <c r="F36" s="598"/>
      <c r="G36" s="598"/>
      <c r="H36" s="599"/>
      <c r="I36" s="599"/>
      <c r="J36" s="600"/>
      <c r="K36" s="599"/>
      <c r="L36" s="599"/>
      <c r="M36" s="599"/>
      <c r="N36" s="601"/>
      <c r="O36" s="560"/>
    </row>
    <row r="37" spans="1:15" ht="30.75" customHeight="1" thickBot="1">
      <c r="A37" s="589"/>
      <c r="B37" s="602" t="str">
        <f>'Q&amp;A'!G69</f>
        <v>27.</v>
      </c>
      <c r="C37" s="603" t="str">
        <f>'Q&amp;A'!I69</f>
        <v>Is the supplier aware of Lear's Supplier Sustainability Policy and in compliance with the Minimum Sustainability Requirements?</v>
      </c>
      <c r="D37" s="604" t="str">
        <f>IF('Q&amp;A'!BA69=ISBLANK(TRUE),"Missing Answer",IF(OR('Q&amp;A'!BP70=0,'Q&amp;A'!BP70="1"),"N",""))</f>
        <v>Missing Answer</v>
      </c>
      <c r="E37" s="593" t="str">
        <f t="shared" si="0"/>
        <v xml:space="preserve"> </v>
      </c>
      <c r="F37" s="606"/>
      <c r="G37" s="606"/>
      <c r="H37" s="607"/>
      <c r="I37" s="607"/>
      <c r="J37" s="608"/>
      <c r="K37" s="607"/>
      <c r="L37" s="607"/>
      <c r="M37" s="607"/>
      <c r="N37" s="609"/>
      <c r="O37" s="560"/>
    </row>
    <row r="38" spans="1:15" ht="16" thickBot="1">
      <c r="A38" s="554"/>
      <c r="B38" s="1164" t="s">
        <v>195</v>
      </c>
      <c r="C38" s="1165"/>
      <c r="D38" s="610" t="str">
        <f>'1. Management'!$AZ$24</f>
        <v/>
      </c>
      <c r="E38" s="611" t="str">
        <f>IF(MAX(E39:E73)=0,"",MAX(E39:E73))</f>
        <v/>
      </c>
      <c r="F38" s="584"/>
      <c r="G38" s="584"/>
      <c r="H38" s="585">
        <v>1</v>
      </c>
      <c r="I38" s="586">
        <v>2</v>
      </c>
      <c r="J38" s="586">
        <v>3</v>
      </c>
      <c r="K38" s="586">
        <v>4</v>
      </c>
      <c r="L38" s="586">
        <v>5</v>
      </c>
      <c r="M38" s="587">
        <v>6</v>
      </c>
      <c r="N38" s="588"/>
      <c r="O38" s="560"/>
    </row>
    <row r="39" spans="1:15" s="620" customFormat="1" ht="12.75" customHeight="1">
      <c r="A39" s="554"/>
      <c r="B39" s="612">
        <v>1.1000000000000001</v>
      </c>
      <c r="C39" s="613" t="str">
        <f>IF('1. Management'!$F$17="","",'1. Management'!$F$17)</f>
        <v>Metric System</v>
      </c>
      <c r="D39" s="614" t="str">
        <f>'1. Management'!$AZ$32</f>
        <v/>
      </c>
      <c r="E39" s="615" t="str">
        <f>IF(D39&gt;=0.85,"",IF(D39&gt;=0,SUM(auditDate+$H$5),SUM(auditDate+$H$6)))</f>
        <v/>
      </c>
      <c r="F39" s="615"/>
      <c r="G39" s="616"/>
      <c r="H39" s="617"/>
      <c r="I39" s="617"/>
      <c r="J39" s="617"/>
      <c r="K39" s="617"/>
      <c r="L39" s="617"/>
      <c r="M39" s="617"/>
      <c r="N39" s="618"/>
      <c r="O39" s="619"/>
    </row>
    <row r="40" spans="1:15" s="620" customFormat="1" ht="12.75" customHeight="1">
      <c r="A40" s="554"/>
      <c r="B40" s="597" t="str">
        <f>CONCATENATE(B39,".1")</f>
        <v>1.1.1</v>
      </c>
      <c r="C40" s="591" t="s">
        <v>190</v>
      </c>
      <c r="D40" s="621" t="str">
        <f>IF(OR('1. Management'!$BA$34="",'1. Management'!$BA$34="x"),"",'1. Management'!$BQ$34)</f>
        <v/>
      </c>
      <c r="E40" s="593" t="str">
        <f>IF(D40&gt;=2,"",IF(D40&gt;=1,SUM(auditDate+$H$5),SUM(auditDate+$H$6)))</f>
        <v/>
      </c>
      <c r="F40" s="1166" t="s">
        <v>18</v>
      </c>
      <c r="G40" s="1166"/>
      <c r="H40" s="1170"/>
      <c r="I40" s="1170"/>
      <c r="J40" s="1170"/>
      <c r="K40" s="1170"/>
      <c r="L40" s="1170"/>
      <c r="M40" s="1170"/>
      <c r="N40" s="1172"/>
      <c r="O40" s="619"/>
    </row>
    <row r="41" spans="1:15" s="620" customFormat="1" ht="12.75" customHeight="1">
      <c r="A41" s="554"/>
      <c r="B41" s="597" t="str">
        <f>CONCATENATE(B39,".2")</f>
        <v>1.1.2</v>
      </c>
      <c r="C41" s="591" t="s">
        <v>191</v>
      </c>
      <c r="D41" s="621" t="str">
        <f>IF('1. Management'!$BA$36="","",'1. Management'!$BQ$36)</f>
        <v/>
      </c>
      <c r="E41" s="593" t="str">
        <f>IF(D41&gt;=2,"",IF(D41&gt;=1,SUM(auditDate+$H$5),SUM(auditDate+$H$6)))</f>
        <v/>
      </c>
      <c r="F41" s="1166"/>
      <c r="G41" s="1166"/>
      <c r="H41" s="1170"/>
      <c r="I41" s="1170"/>
      <c r="J41" s="1170"/>
      <c r="K41" s="1170"/>
      <c r="L41" s="1170"/>
      <c r="M41" s="1170"/>
      <c r="N41" s="1172"/>
      <c r="O41" s="619"/>
    </row>
    <row r="42" spans="1:15" s="624" customFormat="1" ht="12.75" customHeight="1">
      <c r="A42" s="554"/>
      <c r="B42" s="597" t="str">
        <f>CONCATENATE(B39,".3")</f>
        <v>1.1.3</v>
      </c>
      <c r="C42" s="622" t="s">
        <v>192</v>
      </c>
      <c r="D42" s="621" t="str">
        <f>IF('1. Management'!$BA$43="","",'1. Management'!$BQ$43)</f>
        <v/>
      </c>
      <c r="E42" s="593" t="str">
        <f>IF(D42&gt;=2,"",IF(D42&gt;=1,SUM(auditDate+$H$5),SUM(auditDate+$H$6)))</f>
        <v/>
      </c>
      <c r="F42" s="1166"/>
      <c r="G42" s="1166"/>
      <c r="H42" s="1170"/>
      <c r="I42" s="1170"/>
      <c r="J42" s="1170"/>
      <c r="K42" s="1170"/>
      <c r="L42" s="1170"/>
      <c r="M42" s="1170"/>
      <c r="N42" s="1172"/>
      <c r="O42" s="623"/>
    </row>
    <row r="43" spans="1:15" s="624" customFormat="1" ht="12.75" customHeight="1">
      <c r="A43" s="554"/>
      <c r="B43" s="597" t="str">
        <f>CONCATENATE(B39,".4")</f>
        <v>1.1.4</v>
      </c>
      <c r="C43" s="622" t="s">
        <v>193</v>
      </c>
      <c r="D43" s="621" t="str">
        <f>IF('1. Management'!$BA$45="","",'1. Management'!$BQ$45)</f>
        <v/>
      </c>
      <c r="E43" s="593" t="str">
        <f>IF(D43&gt;=2,"",IF(D43&gt;=1,SUM(auditDate+$H$5),SUM(auditDate+$H$6)))</f>
        <v/>
      </c>
      <c r="F43" s="1166"/>
      <c r="G43" s="1166"/>
      <c r="H43" s="1170"/>
      <c r="I43" s="1170"/>
      <c r="J43" s="1170"/>
      <c r="K43" s="1170"/>
      <c r="L43" s="1170"/>
      <c r="M43" s="1170"/>
      <c r="N43" s="1172"/>
      <c r="O43" s="623"/>
    </row>
    <row r="44" spans="1:15" s="620" customFormat="1" ht="12.75" customHeight="1">
      <c r="A44" s="554"/>
      <c r="B44" s="625">
        <v>1.2</v>
      </c>
      <c r="C44" s="626" t="str">
        <f>IF('1. Management'!$F$18="","",'1. Management'!$F$18)</f>
        <v>Key Metric Communication</v>
      </c>
      <c r="D44" s="627" t="str">
        <f>'1. Management'!$AZ$48</f>
        <v/>
      </c>
      <c r="E44" s="628" t="str">
        <f>IF(D44&gt;=0.85,"",IF(D44&gt;=0,SUM(auditDate+$H$5),SUM(auditDate+$H$6)))</f>
        <v/>
      </c>
      <c r="F44" s="628"/>
      <c r="G44" s="629"/>
      <c r="H44" s="630"/>
      <c r="I44" s="630"/>
      <c r="J44" s="630"/>
      <c r="K44" s="630"/>
      <c r="L44" s="630"/>
      <c r="M44" s="630"/>
      <c r="N44" s="631"/>
      <c r="O44" s="619"/>
    </row>
    <row r="45" spans="1:15" s="624" customFormat="1" ht="12.75" customHeight="1">
      <c r="A45" s="554"/>
      <c r="B45" s="597" t="str">
        <f>CONCATENATE(B44,".1")</f>
        <v>1.2.1</v>
      </c>
      <c r="C45" s="591" t="s">
        <v>190</v>
      </c>
      <c r="D45" s="621" t="str">
        <f>IF(OR('1. Management'!$BA$50="",'1. Management'!$BA$50="x"),"",'1. Management'!$BQ$50)</f>
        <v/>
      </c>
      <c r="E45" s="593" t="str">
        <f>IF(D45&gt;=2,"",IF(D45&gt;=1,SUM(auditDate+$H$5),SUM(auditDate+$H$6)))</f>
        <v/>
      </c>
      <c r="F45" s="1166" t="s">
        <v>18</v>
      </c>
      <c r="G45" s="1168"/>
      <c r="H45" s="1170"/>
      <c r="I45" s="1170"/>
      <c r="J45" s="1170"/>
      <c r="K45" s="1170"/>
      <c r="L45" s="1170"/>
      <c r="M45" s="1170"/>
      <c r="N45" s="1172"/>
      <c r="O45" s="623"/>
    </row>
    <row r="46" spans="1:15" s="624" customFormat="1" ht="12.75" customHeight="1">
      <c r="A46" s="554"/>
      <c r="B46" s="597" t="str">
        <f>CONCATENATE(B44,".2")</f>
        <v>1.2.2</v>
      </c>
      <c r="C46" s="591" t="s">
        <v>191</v>
      </c>
      <c r="D46" s="621" t="str">
        <f>IF('1. Management'!$BA$52="","",'1. Management'!$BQ$52)</f>
        <v/>
      </c>
      <c r="E46" s="593" t="str">
        <f>IF(D46&gt;=2,"",IF(D46&gt;=1,SUM(auditDate+$H$5),SUM(auditDate+$H$6)))</f>
        <v/>
      </c>
      <c r="F46" s="1166"/>
      <c r="G46" s="1168"/>
      <c r="H46" s="1170"/>
      <c r="I46" s="1170"/>
      <c r="J46" s="1170"/>
      <c r="K46" s="1170"/>
      <c r="L46" s="1170"/>
      <c r="M46" s="1170"/>
      <c r="N46" s="1172"/>
      <c r="O46" s="623"/>
    </row>
    <row r="47" spans="1:15" s="624" customFormat="1" ht="12.75" customHeight="1">
      <c r="A47" s="554"/>
      <c r="B47" s="597" t="str">
        <f>CONCATENATE(B44,".3")</f>
        <v>1.2.3</v>
      </c>
      <c r="C47" s="622" t="s">
        <v>192</v>
      </c>
      <c r="D47" s="621" t="str">
        <f>IF('1. Management'!$BA$59="","",'1. Management'!$BQ$59)</f>
        <v/>
      </c>
      <c r="E47" s="593" t="str">
        <f>IF(D47&gt;=2,"",IF(D47&gt;=1,SUM(auditDate+$H$5),SUM(auditDate+$H$6)))</f>
        <v/>
      </c>
      <c r="F47" s="1166"/>
      <c r="G47" s="1168"/>
      <c r="H47" s="1170"/>
      <c r="I47" s="1170"/>
      <c r="J47" s="1170"/>
      <c r="K47" s="1170"/>
      <c r="L47" s="1170"/>
      <c r="M47" s="1170"/>
      <c r="N47" s="1172"/>
      <c r="O47" s="623"/>
    </row>
    <row r="48" spans="1:15" s="624" customFormat="1" ht="12.75" customHeight="1">
      <c r="A48" s="554"/>
      <c r="B48" s="597" t="str">
        <f>CONCATENATE(B44,".4")</f>
        <v>1.2.4</v>
      </c>
      <c r="C48" s="622" t="s">
        <v>193</v>
      </c>
      <c r="D48" s="621" t="str">
        <f>IF('1. Management'!$BA$61="","",'1. Management'!$BQ$61)</f>
        <v/>
      </c>
      <c r="E48" s="593" t="str">
        <f>IF(D48&gt;=2,"",IF(D48&gt;=1,SUM(auditDate+$H$5),SUM(auditDate+$H$6)))</f>
        <v/>
      </c>
      <c r="F48" s="1166"/>
      <c r="G48" s="1168"/>
      <c r="H48" s="1170"/>
      <c r="I48" s="1170"/>
      <c r="J48" s="1170"/>
      <c r="K48" s="1170"/>
      <c r="L48" s="1170"/>
      <c r="M48" s="1170"/>
      <c r="N48" s="1172"/>
      <c r="O48" s="623"/>
    </row>
    <row r="49" spans="1:15" s="620" customFormat="1" ht="12.75" customHeight="1">
      <c r="A49" s="554"/>
      <c r="B49" s="625">
        <v>1.3</v>
      </c>
      <c r="C49" s="626" t="str">
        <f>IF('1. Management'!$F$19="","",'1. Management'!$F$19)</f>
        <v>Organization Structure</v>
      </c>
      <c r="D49" s="627" t="str">
        <f>'1. Management'!$AZ$64</f>
        <v/>
      </c>
      <c r="E49" s="628" t="str">
        <f>IF(D49&gt;=0.85,"",IF(D49&gt;=0,SUM(auditDate+$H$5),SUM(auditDate+$H$6)))</f>
        <v/>
      </c>
      <c r="F49" s="628"/>
      <c r="G49" s="629"/>
      <c r="H49" s="630"/>
      <c r="I49" s="630"/>
      <c r="J49" s="630"/>
      <c r="K49" s="630"/>
      <c r="L49" s="630"/>
      <c r="M49" s="630"/>
      <c r="N49" s="631"/>
      <c r="O49" s="619"/>
    </row>
    <row r="50" spans="1:15" s="624" customFormat="1" ht="12.75" customHeight="1">
      <c r="A50" s="554"/>
      <c r="B50" s="597" t="str">
        <f>CONCATENATE(B49,".1")</f>
        <v>1.3.1</v>
      </c>
      <c r="C50" s="591" t="s">
        <v>190</v>
      </c>
      <c r="D50" s="621" t="str">
        <f>IF(OR('1. Management'!$BA$66="",'1. Management'!$BA$66="x"),"",'1. Management'!$BQ$66)</f>
        <v/>
      </c>
      <c r="E50" s="593" t="str">
        <f>IF(D50&gt;=2,"",IF(D50&gt;=1,SUM(auditDate+$H$5),SUM(auditDate+$H$6)))</f>
        <v/>
      </c>
      <c r="F50" s="1166" t="s">
        <v>18</v>
      </c>
      <c r="G50" s="1168"/>
      <c r="H50" s="1170"/>
      <c r="I50" s="1170"/>
      <c r="J50" s="1170"/>
      <c r="K50" s="1170"/>
      <c r="L50" s="1170"/>
      <c r="M50" s="1170"/>
      <c r="N50" s="1172"/>
      <c r="O50" s="623"/>
    </row>
    <row r="51" spans="1:15" s="624" customFormat="1" ht="12.75" customHeight="1">
      <c r="A51" s="554"/>
      <c r="B51" s="597" t="str">
        <f>CONCATENATE(B49,".2")</f>
        <v>1.3.2</v>
      </c>
      <c r="C51" s="591" t="s">
        <v>191</v>
      </c>
      <c r="D51" s="621" t="str">
        <f>IF('1. Management'!$BA$68="","",'1. Management'!$BQ$68)</f>
        <v/>
      </c>
      <c r="E51" s="593" t="str">
        <f>IF(D51&gt;=2,"",IF(D51&gt;=1,SUM(auditDate+$H$5),SUM(auditDate+$H$6)))</f>
        <v/>
      </c>
      <c r="F51" s="1166"/>
      <c r="G51" s="1168"/>
      <c r="H51" s="1170"/>
      <c r="I51" s="1170"/>
      <c r="J51" s="1170"/>
      <c r="K51" s="1170"/>
      <c r="L51" s="1170"/>
      <c r="M51" s="1170"/>
      <c r="N51" s="1172"/>
      <c r="O51" s="623"/>
    </row>
    <row r="52" spans="1:15" s="624" customFormat="1" ht="12.75" customHeight="1">
      <c r="A52" s="554"/>
      <c r="B52" s="597" t="str">
        <f>CONCATENATE(B49,".3")</f>
        <v>1.3.3</v>
      </c>
      <c r="C52" s="622" t="s">
        <v>192</v>
      </c>
      <c r="D52" s="621" t="str">
        <f>IF('1. Management'!$BA$75="","",'1. Management'!$BQ$75)</f>
        <v/>
      </c>
      <c r="E52" s="593" t="str">
        <f>IF(D52&gt;=2,"",IF(D52&gt;=1,SUM(auditDate+$H$5),SUM(auditDate+$H$6)))</f>
        <v/>
      </c>
      <c r="F52" s="1166"/>
      <c r="G52" s="1168"/>
      <c r="H52" s="1170"/>
      <c r="I52" s="1170"/>
      <c r="J52" s="1170"/>
      <c r="K52" s="1170"/>
      <c r="L52" s="1170"/>
      <c r="M52" s="1170"/>
      <c r="N52" s="1172"/>
      <c r="O52" s="623"/>
    </row>
    <row r="53" spans="1:15" s="624" customFormat="1" ht="12.75" customHeight="1">
      <c r="A53" s="554"/>
      <c r="B53" s="597" t="str">
        <f>CONCATENATE(B49,".4")</f>
        <v>1.3.4</v>
      </c>
      <c r="C53" s="622" t="s">
        <v>193</v>
      </c>
      <c r="D53" s="621" t="str">
        <f>IF('1. Management'!$BA$77="","",'1. Management'!$BQ$77)</f>
        <v/>
      </c>
      <c r="E53" s="593" t="str">
        <f>IF(D53&gt;=2,"",IF(D53&gt;=1,SUM(auditDate+$H$5),SUM(auditDate+$H$6)))</f>
        <v/>
      </c>
      <c r="F53" s="1166"/>
      <c r="G53" s="1168"/>
      <c r="H53" s="1170"/>
      <c r="I53" s="1170"/>
      <c r="J53" s="1170"/>
      <c r="K53" s="1170"/>
      <c r="L53" s="1170"/>
      <c r="M53" s="1170"/>
      <c r="N53" s="1172"/>
      <c r="O53" s="623"/>
    </row>
    <row r="54" spans="1:15" s="620" customFormat="1" ht="12.75" customHeight="1">
      <c r="A54" s="554"/>
      <c r="B54" s="625">
        <v>1.4</v>
      </c>
      <c r="C54" s="626" t="str">
        <f>IF('1. Management'!$F$20="","",'1. Management'!$F$20)</f>
        <v>Business Code of Conduct and Supplier Policy</v>
      </c>
      <c r="D54" s="627" t="str">
        <f>'1. Management'!$AZ$80</f>
        <v/>
      </c>
      <c r="E54" s="628" t="str">
        <f>IF(D54&gt;=0.85,"",IF(D54&gt;=0,SUM(auditDate+$H$5),SUM(auditDate+$H$6)))</f>
        <v/>
      </c>
      <c r="F54" s="628"/>
      <c r="G54" s="629"/>
      <c r="H54" s="630"/>
      <c r="I54" s="630"/>
      <c r="J54" s="630"/>
      <c r="K54" s="630"/>
      <c r="L54" s="630"/>
      <c r="M54" s="630"/>
      <c r="N54" s="631"/>
      <c r="O54" s="619"/>
    </row>
    <row r="55" spans="1:15" s="624" customFormat="1" ht="12.75" customHeight="1">
      <c r="A55" s="554"/>
      <c r="B55" s="597" t="str">
        <f>CONCATENATE(B54,".1")</f>
        <v>1.4.1</v>
      </c>
      <c r="C55" s="591" t="s">
        <v>190</v>
      </c>
      <c r="D55" s="621" t="str">
        <f>IF(OR('1. Management'!$BA$82="",'1. Management'!$BA$82="x"),"",'1. Management'!$BQ$82)</f>
        <v/>
      </c>
      <c r="E55" s="593" t="str">
        <f>IF(D55&gt;=2,"",IF(D55&gt;=1,SUM(auditDate+$H$5),SUM(auditDate+$H$6)))</f>
        <v/>
      </c>
      <c r="F55" s="1166" t="s">
        <v>18</v>
      </c>
      <c r="G55" s="1168"/>
      <c r="H55" s="1170"/>
      <c r="I55" s="1170"/>
      <c r="J55" s="1170"/>
      <c r="K55" s="1170"/>
      <c r="L55" s="1170"/>
      <c r="M55" s="1170"/>
      <c r="N55" s="1172"/>
      <c r="O55" s="623"/>
    </row>
    <row r="56" spans="1:15" s="624" customFormat="1" ht="12.75" customHeight="1">
      <c r="A56" s="554"/>
      <c r="B56" s="597" t="str">
        <f>CONCATENATE(B54,".2")</f>
        <v>1.4.2</v>
      </c>
      <c r="C56" s="591" t="s">
        <v>191</v>
      </c>
      <c r="D56" s="621" t="str">
        <f>IF('1. Management'!$BA$84="","",'1. Management'!$BQ$84)</f>
        <v/>
      </c>
      <c r="E56" s="593" t="str">
        <f>IF(D56&gt;=2,"",IF(D56&gt;=1,SUM(auditDate+$H$5),SUM(auditDate+$H$6)))</f>
        <v/>
      </c>
      <c r="F56" s="1166"/>
      <c r="G56" s="1168"/>
      <c r="H56" s="1170"/>
      <c r="I56" s="1170"/>
      <c r="J56" s="1170"/>
      <c r="K56" s="1170"/>
      <c r="L56" s="1170"/>
      <c r="M56" s="1170"/>
      <c r="N56" s="1172"/>
      <c r="O56" s="623"/>
    </row>
    <row r="57" spans="1:15" s="624" customFormat="1" ht="12.75" customHeight="1">
      <c r="A57" s="554"/>
      <c r="B57" s="597" t="str">
        <f>CONCATENATE(B54,".3")</f>
        <v>1.4.3</v>
      </c>
      <c r="C57" s="622" t="s">
        <v>192</v>
      </c>
      <c r="D57" s="621" t="str">
        <f>IF('1. Management'!$BA$91="","",'1. Management'!$BQ$91)</f>
        <v/>
      </c>
      <c r="E57" s="593" t="str">
        <f>IF(D57&gt;=2,"",IF(D57&gt;=1,SUM(auditDate+$H$5),SUM(auditDate+$H$6)))</f>
        <v/>
      </c>
      <c r="F57" s="1166"/>
      <c r="G57" s="1168"/>
      <c r="H57" s="1170"/>
      <c r="I57" s="1170"/>
      <c r="J57" s="1170"/>
      <c r="K57" s="1170"/>
      <c r="L57" s="1170"/>
      <c r="M57" s="1170"/>
      <c r="N57" s="1172"/>
      <c r="O57" s="623"/>
    </row>
    <row r="58" spans="1:15" s="624" customFormat="1" ht="12.75" customHeight="1">
      <c r="A58" s="554"/>
      <c r="B58" s="597" t="str">
        <f>CONCATENATE(B54,".4")</f>
        <v>1.4.4</v>
      </c>
      <c r="C58" s="622" t="s">
        <v>193</v>
      </c>
      <c r="D58" s="621" t="str">
        <f>IF('1. Management'!$BA$93="","",'1. Management'!$BQ$93)</f>
        <v/>
      </c>
      <c r="E58" s="593" t="str">
        <f>IF(D58&gt;=2,"",IF(D58&gt;=1,SUM(auditDate+$H$5),SUM(auditDate+$H$6)))</f>
        <v/>
      </c>
      <c r="F58" s="1166"/>
      <c r="G58" s="1168"/>
      <c r="H58" s="1170"/>
      <c r="I58" s="1170"/>
      <c r="J58" s="1170"/>
      <c r="K58" s="1170"/>
      <c r="L58" s="1170"/>
      <c r="M58" s="1170"/>
      <c r="N58" s="1172"/>
      <c r="O58" s="623"/>
    </row>
    <row r="59" spans="1:15" s="620" customFormat="1" ht="12.75" customHeight="1">
      <c r="A59" s="554"/>
      <c r="B59" s="625">
        <v>1.5</v>
      </c>
      <c r="C59" s="626" t="str">
        <f>IF('1. Management'!$F$21="","",'1. Management'!$F$21)</f>
        <v>Environmental Management</v>
      </c>
      <c r="D59" s="627" t="str">
        <f>'1. Management'!$AZ$96</f>
        <v/>
      </c>
      <c r="E59" s="628" t="str">
        <f>IF(D59&gt;=0.85,"",IF(D59&gt;=0,SUM(auditDate+$H$5),SUM(auditDate+$H$6)))</f>
        <v/>
      </c>
      <c r="F59" s="628"/>
      <c r="G59" s="629"/>
      <c r="H59" s="630"/>
      <c r="I59" s="630"/>
      <c r="J59" s="630"/>
      <c r="K59" s="630"/>
      <c r="L59" s="630"/>
      <c r="M59" s="630"/>
      <c r="N59" s="631"/>
      <c r="O59" s="619"/>
    </row>
    <row r="60" spans="1:15" s="624" customFormat="1" ht="12.75" customHeight="1">
      <c r="A60" s="554"/>
      <c r="B60" s="597" t="str">
        <f>CONCATENATE(B59,".1")</f>
        <v>1.5.1</v>
      </c>
      <c r="C60" s="591" t="s">
        <v>190</v>
      </c>
      <c r="D60" s="621" t="str">
        <f>IF(OR('1. Management'!$BA$98="",'1. Management'!$BA$98="x"),"",'1. Management'!$BQ$98)</f>
        <v/>
      </c>
      <c r="E60" s="593" t="str">
        <f>IF(D60&gt;=2,"",IF(D60&gt;=1,SUM(auditDate+$H$5),SUM(auditDate+$H$6)))</f>
        <v/>
      </c>
      <c r="F60" s="1166" t="s">
        <v>18</v>
      </c>
      <c r="G60" s="1168"/>
      <c r="H60" s="1170"/>
      <c r="I60" s="1170"/>
      <c r="J60" s="1170"/>
      <c r="K60" s="1170"/>
      <c r="L60" s="1170"/>
      <c r="M60" s="1170"/>
      <c r="N60" s="1172"/>
      <c r="O60" s="623"/>
    </row>
    <row r="61" spans="1:15" s="624" customFormat="1" ht="12.75" customHeight="1">
      <c r="A61" s="554"/>
      <c r="B61" s="597" t="str">
        <f>CONCATENATE(B59,".2")</f>
        <v>1.5.2</v>
      </c>
      <c r="C61" s="591" t="s">
        <v>191</v>
      </c>
      <c r="D61" s="621" t="str">
        <f>IF('1. Management'!$BA$100="","",'1. Management'!$BQ$100)</f>
        <v/>
      </c>
      <c r="E61" s="593" t="str">
        <f>IF(D61&gt;=2,"",IF(D61&gt;=1,SUM(auditDate+$H$5),SUM(auditDate+$H$6)))</f>
        <v/>
      </c>
      <c r="F61" s="1166"/>
      <c r="G61" s="1168"/>
      <c r="H61" s="1170"/>
      <c r="I61" s="1170"/>
      <c r="J61" s="1170"/>
      <c r="K61" s="1170"/>
      <c r="L61" s="1170"/>
      <c r="M61" s="1170"/>
      <c r="N61" s="1172"/>
      <c r="O61" s="623"/>
    </row>
    <row r="62" spans="1:15" s="624" customFormat="1" ht="12.75" customHeight="1">
      <c r="A62" s="554"/>
      <c r="B62" s="597" t="str">
        <f>CONCATENATE(B59,".3")</f>
        <v>1.5.3</v>
      </c>
      <c r="C62" s="622" t="s">
        <v>192</v>
      </c>
      <c r="D62" s="621" t="str">
        <f>IF('1. Management'!$BA$107="","",'1. Management'!$BQ$107)</f>
        <v/>
      </c>
      <c r="E62" s="593" t="str">
        <f>IF(D62&gt;=2,"",IF(D62&gt;=1,SUM(auditDate+$H$5),SUM(auditDate+$H$6)))</f>
        <v/>
      </c>
      <c r="F62" s="1166"/>
      <c r="G62" s="1168"/>
      <c r="H62" s="1170"/>
      <c r="I62" s="1170"/>
      <c r="J62" s="1170"/>
      <c r="K62" s="1170"/>
      <c r="L62" s="1170"/>
      <c r="M62" s="1170"/>
      <c r="N62" s="1172"/>
      <c r="O62" s="623"/>
    </row>
    <row r="63" spans="1:15" s="624" customFormat="1" ht="12.75" customHeight="1">
      <c r="A63" s="554"/>
      <c r="B63" s="597" t="str">
        <f>CONCATENATE(B59,".4")</f>
        <v>1.5.4</v>
      </c>
      <c r="C63" s="622" t="s">
        <v>193</v>
      </c>
      <c r="D63" s="621" t="str">
        <f>IF('1. Management'!$BA$109="","",'1. Management'!$BQ$109)</f>
        <v/>
      </c>
      <c r="E63" s="593" t="str">
        <f>IF(D63&gt;=2,"",IF(D63&gt;=1,SUM(auditDate+$H$5),SUM(auditDate+$H$6)))</f>
        <v/>
      </c>
      <c r="F63" s="1166"/>
      <c r="G63" s="1168"/>
      <c r="H63" s="1170"/>
      <c r="I63" s="1170"/>
      <c r="J63" s="1170"/>
      <c r="K63" s="1170"/>
      <c r="L63" s="1170"/>
      <c r="M63" s="1170"/>
      <c r="N63" s="1172"/>
      <c r="O63" s="623"/>
    </row>
    <row r="64" spans="1:15" s="620" customFormat="1" ht="12.75" customHeight="1">
      <c r="A64" s="554"/>
      <c r="B64" s="625">
        <v>1.6</v>
      </c>
      <c r="C64" s="626" t="str">
        <f>IF('1. Management'!$F$22="","",'1. Management'!$F$22)</f>
        <v>Loss Prevention</v>
      </c>
      <c r="D64" s="627" t="str">
        <f>'1. Management'!$AZ$112</f>
        <v/>
      </c>
      <c r="E64" s="628" t="str">
        <f>IF(D64&gt;=0.85,"",IF(D64&gt;=0,SUM(auditDate+$H$5),SUM(auditDate+$H$6)))</f>
        <v/>
      </c>
      <c r="F64" s="628"/>
      <c r="G64" s="629"/>
      <c r="H64" s="630"/>
      <c r="I64" s="630"/>
      <c r="J64" s="630"/>
      <c r="K64" s="630"/>
      <c r="L64" s="630"/>
      <c r="M64" s="630"/>
      <c r="N64" s="631"/>
      <c r="O64" s="619"/>
    </row>
    <row r="65" spans="1:15" s="624" customFormat="1" ht="12.75" customHeight="1">
      <c r="A65" s="554"/>
      <c r="B65" s="597" t="str">
        <f>CONCATENATE(B64,".1")</f>
        <v>1.6.1</v>
      </c>
      <c r="C65" s="591" t="s">
        <v>190</v>
      </c>
      <c r="D65" s="621" t="str">
        <f>IF(OR('1. Management'!$BA$114="",'1. Management'!$BA$114="x"),"",'1. Management'!$BQ$114)</f>
        <v/>
      </c>
      <c r="E65" s="593" t="str">
        <f>IF(D65&gt;=2,"",IF(D65&gt;=1,SUM(auditDate+$H$5),SUM(auditDate+$H$6)))</f>
        <v/>
      </c>
      <c r="F65" s="1166" t="s">
        <v>18</v>
      </c>
      <c r="G65" s="1168"/>
      <c r="H65" s="1170"/>
      <c r="I65" s="1170"/>
      <c r="J65" s="1170"/>
      <c r="K65" s="1170"/>
      <c r="L65" s="1170"/>
      <c r="M65" s="1170"/>
      <c r="N65" s="1172"/>
      <c r="O65" s="623"/>
    </row>
    <row r="66" spans="1:15" s="624" customFormat="1" ht="12.75" customHeight="1">
      <c r="A66" s="554"/>
      <c r="B66" s="597" t="str">
        <f>CONCATENATE(B64,".2")</f>
        <v>1.6.2</v>
      </c>
      <c r="C66" s="591" t="s">
        <v>191</v>
      </c>
      <c r="D66" s="621" t="str">
        <f>IF('1. Management'!$BA$116="","",'1. Management'!$BQ$116)</f>
        <v/>
      </c>
      <c r="E66" s="593" t="str">
        <f>IF(D66&gt;=2,"",IF(D66&gt;=1,SUM(auditDate+$H$5),SUM(auditDate+$H$6)))</f>
        <v/>
      </c>
      <c r="F66" s="1166"/>
      <c r="G66" s="1168"/>
      <c r="H66" s="1170"/>
      <c r="I66" s="1170"/>
      <c r="J66" s="1170"/>
      <c r="K66" s="1170"/>
      <c r="L66" s="1170"/>
      <c r="M66" s="1170"/>
      <c r="N66" s="1172"/>
      <c r="O66" s="623"/>
    </row>
    <row r="67" spans="1:15" s="624" customFormat="1" ht="12.75" customHeight="1">
      <c r="A67" s="554"/>
      <c r="B67" s="597" t="str">
        <f>CONCATENATE(B64,".3")</f>
        <v>1.6.3</v>
      </c>
      <c r="C67" s="622" t="s">
        <v>192</v>
      </c>
      <c r="D67" s="621" t="str">
        <f>IF('1. Management'!$BA$123="","",'1. Management'!$BQ$123)</f>
        <v/>
      </c>
      <c r="E67" s="593" t="str">
        <f>IF(D67&gt;=2,"",IF(D67&gt;=1,SUM(auditDate+$H$5),SUM(auditDate+$H$6)))</f>
        <v/>
      </c>
      <c r="F67" s="1166"/>
      <c r="G67" s="1168"/>
      <c r="H67" s="1170"/>
      <c r="I67" s="1170"/>
      <c r="J67" s="1170"/>
      <c r="K67" s="1170"/>
      <c r="L67" s="1170"/>
      <c r="M67" s="1170"/>
      <c r="N67" s="1172"/>
      <c r="O67" s="623"/>
    </row>
    <row r="68" spans="1:15" s="624" customFormat="1" ht="12.75" customHeight="1">
      <c r="A68" s="554"/>
      <c r="B68" s="597" t="str">
        <f>CONCATENATE(B64,".4")</f>
        <v>1.6.4</v>
      </c>
      <c r="C68" s="622" t="s">
        <v>193</v>
      </c>
      <c r="D68" s="621" t="str">
        <f>IF('1. Management'!$BA$125="","",'1. Management'!$BQ$125)</f>
        <v/>
      </c>
      <c r="E68" s="593" t="str">
        <f>IF(D68&gt;=2,"",IF(D68&gt;=1,SUM(auditDate+$H$5),SUM(auditDate+$H$6)))</f>
        <v/>
      </c>
      <c r="F68" s="1166"/>
      <c r="G68" s="1168"/>
      <c r="H68" s="1170"/>
      <c r="I68" s="1170"/>
      <c r="J68" s="1170"/>
      <c r="K68" s="1170"/>
      <c r="L68" s="1170"/>
      <c r="M68" s="1170"/>
      <c r="N68" s="1172"/>
      <c r="O68" s="623"/>
    </row>
    <row r="69" spans="1:15" s="620" customFormat="1" ht="12.75" customHeight="1">
      <c r="A69" s="554"/>
      <c r="B69" s="625">
        <v>1.7</v>
      </c>
      <c r="C69" s="626" t="str">
        <f>IF('1. Management'!$F$23="","",'1. Management'!$F$23)</f>
        <v>Risk and Opportunities</v>
      </c>
      <c r="D69" s="627" t="str">
        <f>'1. Management'!$AZ$128</f>
        <v/>
      </c>
      <c r="E69" s="628" t="str">
        <f>IF(D69&gt;=0.85,"",IF(D69&gt;=0,SUM(auditDate+$H$5),SUM(auditDate+$H$6)))</f>
        <v/>
      </c>
      <c r="F69" s="628"/>
      <c r="G69" s="629"/>
      <c r="H69" s="630"/>
      <c r="I69" s="630"/>
      <c r="J69" s="630"/>
      <c r="K69" s="630"/>
      <c r="L69" s="630"/>
      <c r="M69" s="630"/>
      <c r="N69" s="631"/>
      <c r="O69" s="619"/>
    </row>
    <row r="70" spans="1:15" s="624" customFormat="1" ht="12.75" customHeight="1">
      <c r="A70" s="554"/>
      <c r="B70" s="597" t="str">
        <f>CONCATENATE(B69,".1")</f>
        <v>1.7.1</v>
      </c>
      <c r="C70" s="591" t="s">
        <v>190</v>
      </c>
      <c r="D70" s="621" t="str">
        <f>IF(OR('1. Management'!$BA$130="",'1. Management'!$BA$130="x"),"",'1. Management'!$BQ$130)</f>
        <v/>
      </c>
      <c r="E70" s="593" t="str">
        <f>IF(D70&gt;=2,"",IF(D70&gt;=1,SUM(auditDate+$H$5),SUM(auditDate+$H$6)))</f>
        <v/>
      </c>
      <c r="F70" s="1166" t="s">
        <v>18</v>
      </c>
      <c r="G70" s="1168"/>
      <c r="H70" s="1170"/>
      <c r="I70" s="1170"/>
      <c r="J70" s="1170"/>
      <c r="K70" s="1170"/>
      <c r="L70" s="1170"/>
      <c r="M70" s="1170"/>
      <c r="N70" s="1172"/>
      <c r="O70" s="623"/>
    </row>
    <row r="71" spans="1:15" s="624" customFormat="1" ht="12.75" customHeight="1">
      <c r="A71" s="554"/>
      <c r="B71" s="597" t="str">
        <f>CONCATENATE(B69,".2")</f>
        <v>1.7.2</v>
      </c>
      <c r="C71" s="591" t="s">
        <v>191</v>
      </c>
      <c r="D71" s="621" t="str">
        <f>IF('1. Management'!$BA$132="","",'1. Management'!$BQ$132)</f>
        <v/>
      </c>
      <c r="E71" s="593" t="str">
        <f>IF(D71&gt;=2,"",IF(D71&gt;=1,SUM(auditDate+$H$5),SUM(auditDate+$H$6)))</f>
        <v/>
      </c>
      <c r="F71" s="1166"/>
      <c r="G71" s="1168"/>
      <c r="H71" s="1170"/>
      <c r="I71" s="1170"/>
      <c r="J71" s="1170"/>
      <c r="K71" s="1170"/>
      <c r="L71" s="1170"/>
      <c r="M71" s="1170"/>
      <c r="N71" s="1172"/>
      <c r="O71" s="623"/>
    </row>
    <row r="72" spans="1:15" s="624" customFormat="1" ht="12.75" customHeight="1">
      <c r="A72" s="554"/>
      <c r="B72" s="597" t="str">
        <f>CONCATENATE(B69,".3")</f>
        <v>1.7.3</v>
      </c>
      <c r="C72" s="622" t="s">
        <v>192</v>
      </c>
      <c r="D72" s="621" t="str">
        <f>IF('1. Management'!$BA$139="","",'1. Management'!$BQ$139)</f>
        <v/>
      </c>
      <c r="E72" s="593" t="str">
        <f>IF(D72&gt;=2,"",IF(D72&gt;=1,SUM(auditDate+$H$5),SUM(auditDate+$H$6)))</f>
        <v/>
      </c>
      <c r="F72" s="1166"/>
      <c r="G72" s="1168"/>
      <c r="H72" s="1170"/>
      <c r="I72" s="1170"/>
      <c r="J72" s="1170"/>
      <c r="K72" s="1170"/>
      <c r="L72" s="1170"/>
      <c r="M72" s="1170"/>
      <c r="N72" s="1172"/>
      <c r="O72" s="623"/>
    </row>
    <row r="73" spans="1:15" s="624" customFormat="1" ht="12.75" customHeight="1" thickBot="1">
      <c r="A73" s="554"/>
      <c r="B73" s="602" t="str">
        <f>CONCATENATE(B69,".4")</f>
        <v>1.7.4</v>
      </c>
      <c r="C73" s="632" t="s">
        <v>193</v>
      </c>
      <c r="D73" s="633" t="str">
        <f>IF('1. Management'!$BA$141="","",'1. Management'!$BQ$141)</f>
        <v/>
      </c>
      <c r="E73" s="605" t="str">
        <f>IF(D73&gt;=2,"",IF(D73&gt;=1,SUM(auditDate+$H$5),SUM(auditDate+$H$6)))</f>
        <v/>
      </c>
      <c r="F73" s="1167"/>
      <c r="G73" s="1169"/>
      <c r="H73" s="1171"/>
      <c r="I73" s="1171"/>
      <c r="J73" s="1171"/>
      <c r="K73" s="1171"/>
      <c r="L73" s="1171"/>
      <c r="M73" s="1171"/>
      <c r="N73" s="1173"/>
      <c r="O73" s="623"/>
    </row>
    <row r="74" spans="1:15" s="624" customFormat="1" ht="16" thickBot="1">
      <c r="A74" s="554"/>
      <c r="B74" s="1164" t="s">
        <v>198</v>
      </c>
      <c r="C74" s="1165"/>
      <c r="D74" s="610" t="str">
        <f>'2. Quality'!$AZ$25</f>
        <v/>
      </c>
      <c r="E74" s="634" t="str">
        <f>IF(MAX(E75:E114)=0,"",MAX(E75:E114))</f>
        <v/>
      </c>
      <c r="F74" s="584"/>
      <c r="G74" s="584"/>
      <c r="H74" s="585">
        <v>1</v>
      </c>
      <c r="I74" s="586">
        <v>2</v>
      </c>
      <c r="J74" s="586">
        <v>3</v>
      </c>
      <c r="K74" s="586">
        <v>4</v>
      </c>
      <c r="L74" s="586">
        <v>5</v>
      </c>
      <c r="M74" s="587">
        <v>6</v>
      </c>
      <c r="N74" s="588"/>
      <c r="O74" s="560"/>
    </row>
    <row r="75" spans="1:15" s="624" customFormat="1">
      <c r="A75" s="554"/>
      <c r="B75" s="612">
        <v>2.1</v>
      </c>
      <c r="C75" s="613" t="str">
        <f>IF('2. Quality'!$F$17="","",'2. Quality'!$F$17)</f>
        <v>Data Collection Systems</v>
      </c>
      <c r="D75" s="614" t="str">
        <f>'2. Quality'!$AZ$33</f>
        <v/>
      </c>
      <c r="E75" s="628" t="str">
        <f>IF(D75&gt;=0.85,"",IF(D75&gt;=0,SUM(auditDate+$H$5),SUM(auditDate+$H$6)))</f>
        <v/>
      </c>
      <c r="F75" s="615"/>
      <c r="G75" s="616"/>
      <c r="H75" s="617"/>
      <c r="I75" s="617"/>
      <c r="J75" s="617"/>
      <c r="K75" s="617"/>
      <c r="L75" s="617"/>
      <c r="M75" s="617"/>
      <c r="N75" s="618"/>
      <c r="O75" s="619"/>
    </row>
    <row r="76" spans="1:15" s="624" customFormat="1">
      <c r="A76" s="554"/>
      <c r="B76" s="597" t="str">
        <f>CONCATENATE(B75,".1")</f>
        <v>2.1.1</v>
      </c>
      <c r="C76" s="591" t="s">
        <v>190</v>
      </c>
      <c r="D76" s="621" t="str">
        <f>IF(OR('2. Quality'!$BA$35="",'2. Quality'!$BA$35="x"),"",'2. Quality'!$BQ$35)</f>
        <v/>
      </c>
      <c r="E76" s="593" t="str">
        <f>IF(D76&gt;=2,"",IF(D76&gt;=1,SUM(auditDate+$H$5),SUM(auditDate+$H$6)))</f>
        <v/>
      </c>
      <c r="F76" s="1166" t="s">
        <v>18</v>
      </c>
      <c r="G76" s="1166"/>
      <c r="H76" s="1170"/>
      <c r="I76" s="1170"/>
      <c r="J76" s="1170"/>
      <c r="K76" s="1170"/>
      <c r="L76" s="1170"/>
      <c r="M76" s="1170"/>
      <c r="N76" s="1172"/>
      <c r="O76" s="619"/>
    </row>
    <row r="77" spans="1:15" s="624" customFormat="1">
      <c r="A77" s="554"/>
      <c r="B77" s="597" t="str">
        <f>CONCATENATE(B75,".2")</f>
        <v>2.1.2</v>
      </c>
      <c r="C77" s="591" t="s">
        <v>191</v>
      </c>
      <c r="D77" s="621" t="str">
        <f>IF('2. Quality'!$BA$37="","",'2. Quality'!$BQ$37)</f>
        <v/>
      </c>
      <c r="E77" s="593" t="str">
        <f>IF(D77&gt;=2,"",IF(D77&gt;=1,SUM(auditDate+$H$5),SUM(auditDate+$H$6)))</f>
        <v/>
      </c>
      <c r="F77" s="1166"/>
      <c r="G77" s="1166"/>
      <c r="H77" s="1170"/>
      <c r="I77" s="1170"/>
      <c r="J77" s="1170"/>
      <c r="K77" s="1170"/>
      <c r="L77" s="1170"/>
      <c r="M77" s="1170"/>
      <c r="N77" s="1172"/>
      <c r="O77" s="619"/>
    </row>
    <row r="78" spans="1:15" s="624" customFormat="1">
      <c r="A78" s="554"/>
      <c r="B78" s="597" t="str">
        <f>CONCATENATE(B75,".3")</f>
        <v>2.1.3</v>
      </c>
      <c r="C78" s="622" t="s">
        <v>192</v>
      </c>
      <c r="D78" s="621" t="str">
        <f>IF('2. Quality'!$BA$44="","",'2. Quality'!$BQ$44)</f>
        <v/>
      </c>
      <c r="E78" s="593" t="str">
        <f>IF(D78&gt;=2,"",IF(D78&gt;=1,SUM(auditDate+$H$5),SUM(auditDate+$H$6)))</f>
        <v/>
      </c>
      <c r="F78" s="1166"/>
      <c r="G78" s="1166"/>
      <c r="H78" s="1170"/>
      <c r="I78" s="1170"/>
      <c r="J78" s="1170"/>
      <c r="K78" s="1170"/>
      <c r="L78" s="1170"/>
      <c r="M78" s="1170"/>
      <c r="N78" s="1172"/>
      <c r="O78" s="623"/>
    </row>
    <row r="79" spans="1:15" s="624" customFormat="1">
      <c r="A79" s="554"/>
      <c r="B79" s="597" t="str">
        <f>CONCATENATE(B75,".4")</f>
        <v>2.1.4</v>
      </c>
      <c r="C79" s="622" t="s">
        <v>193</v>
      </c>
      <c r="D79" s="621" t="str">
        <f>IF('2. Quality'!$BA$46="","",'2. Quality'!$BQ$46)</f>
        <v/>
      </c>
      <c r="E79" s="593" t="str">
        <f>IF(D79&gt;=2,"",IF(D79&gt;=1,SUM(auditDate+$H$5),SUM(auditDate+$H$6)))</f>
        <v/>
      </c>
      <c r="F79" s="1166"/>
      <c r="G79" s="1166"/>
      <c r="H79" s="1170"/>
      <c r="I79" s="1170"/>
      <c r="J79" s="1170"/>
      <c r="K79" s="1170"/>
      <c r="L79" s="1170"/>
      <c r="M79" s="1170"/>
      <c r="N79" s="1172"/>
      <c r="O79" s="623"/>
    </row>
    <row r="80" spans="1:15" s="624" customFormat="1">
      <c r="A80" s="554"/>
      <c r="B80" s="625">
        <v>2.2000000000000002</v>
      </c>
      <c r="C80" s="626" t="str">
        <f>IF('2. Quality'!$F$18="","",'2. Quality'!$F$18)</f>
        <v>Rework System</v>
      </c>
      <c r="D80" s="627" t="str">
        <f>'2. Quality'!$AZ$49</f>
        <v/>
      </c>
      <c r="E80" s="628" t="str">
        <f>IF(D80&gt;=0.85,"",IF(D80&gt;=0,SUM(auditDate+$H$5),SUM(auditDate+$H$6)))</f>
        <v/>
      </c>
      <c r="F80" s="628"/>
      <c r="G80" s="629"/>
      <c r="H80" s="630"/>
      <c r="I80" s="630"/>
      <c r="J80" s="630"/>
      <c r="K80" s="630"/>
      <c r="L80" s="630"/>
      <c r="M80" s="630"/>
      <c r="N80" s="631"/>
      <c r="O80" s="619"/>
    </row>
    <row r="81" spans="1:15" s="624" customFormat="1">
      <c r="A81" s="554"/>
      <c r="B81" s="597" t="str">
        <f>CONCATENATE(B80,".1")</f>
        <v>2.2.1</v>
      </c>
      <c r="C81" s="591" t="s">
        <v>190</v>
      </c>
      <c r="D81" s="621" t="str">
        <f>IF(OR('2. Quality'!$BA$51="",'2. Quality'!$BA$51="x"),"",'2. Quality'!$BQ$51)</f>
        <v/>
      </c>
      <c r="E81" s="593" t="str">
        <f>IF(D81&gt;=2,"",IF(D81&gt;=1,SUM(auditDate+$H$5),SUM(auditDate+$H$6)))</f>
        <v/>
      </c>
      <c r="F81" s="1166" t="s">
        <v>18</v>
      </c>
      <c r="G81" s="1168"/>
      <c r="H81" s="1170"/>
      <c r="I81" s="1170"/>
      <c r="J81" s="1170"/>
      <c r="K81" s="1170"/>
      <c r="L81" s="1170"/>
      <c r="M81" s="1170"/>
      <c r="N81" s="1172"/>
      <c r="O81" s="623"/>
    </row>
    <row r="82" spans="1:15" s="624" customFormat="1">
      <c r="A82" s="554"/>
      <c r="B82" s="597" t="str">
        <f>CONCATENATE(B80,".2")</f>
        <v>2.2.2</v>
      </c>
      <c r="C82" s="591" t="s">
        <v>191</v>
      </c>
      <c r="D82" s="621" t="str">
        <f>IF('2. Quality'!$BA$53="","",'2. Quality'!$BQ$53)</f>
        <v/>
      </c>
      <c r="E82" s="593" t="str">
        <f>IF(D82&gt;=2,"",IF(D82&gt;=1,SUM(auditDate+$H$5),SUM(auditDate+$H$6)))</f>
        <v/>
      </c>
      <c r="F82" s="1166"/>
      <c r="G82" s="1168"/>
      <c r="H82" s="1170"/>
      <c r="I82" s="1170"/>
      <c r="J82" s="1170"/>
      <c r="K82" s="1170"/>
      <c r="L82" s="1170"/>
      <c r="M82" s="1170"/>
      <c r="N82" s="1172"/>
      <c r="O82" s="623"/>
    </row>
    <row r="83" spans="1:15" s="624" customFormat="1">
      <c r="A83" s="554"/>
      <c r="B83" s="597" t="str">
        <f>CONCATENATE(B80,".3")</f>
        <v>2.2.3</v>
      </c>
      <c r="C83" s="622" t="s">
        <v>192</v>
      </c>
      <c r="D83" s="621" t="str">
        <f>IF('2. Quality'!$BA$60="","",'2. Quality'!$BQ$60)</f>
        <v/>
      </c>
      <c r="E83" s="593" t="str">
        <f>IF(D83&gt;=2,"",IF(D83&gt;=1,SUM(auditDate+$H$5),SUM(auditDate+$H$6)))</f>
        <v/>
      </c>
      <c r="F83" s="1166"/>
      <c r="G83" s="1168"/>
      <c r="H83" s="1170"/>
      <c r="I83" s="1170"/>
      <c r="J83" s="1170"/>
      <c r="K83" s="1170"/>
      <c r="L83" s="1170"/>
      <c r="M83" s="1170"/>
      <c r="N83" s="1172"/>
      <c r="O83" s="623"/>
    </row>
    <row r="84" spans="1:15" s="624" customFormat="1">
      <c r="A84" s="554"/>
      <c r="B84" s="597" t="str">
        <f>CONCATENATE(B80,".4")</f>
        <v>2.2.4</v>
      </c>
      <c r="C84" s="622" t="s">
        <v>193</v>
      </c>
      <c r="D84" s="621" t="str">
        <f>IF('2. Quality'!$BA$62="","",'2. Quality'!$BQ$62)</f>
        <v/>
      </c>
      <c r="E84" s="593" t="str">
        <f>IF(D84&gt;=2,"",IF(D84&gt;=1,SUM(auditDate+$H$5),SUM(auditDate+$H$6)))</f>
        <v/>
      </c>
      <c r="F84" s="1166"/>
      <c r="G84" s="1168"/>
      <c r="H84" s="1170"/>
      <c r="I84" s="1170"/>
      <c r="J84" s="1170"/>
      <c r="K84" s="1170"/>
      <c r="L84" s="1170"/>
      <c r="M84" s="1170"/>
      <c r="N84" s="1172"/>
      <c r="O84" s="623"/>
    </row>
    <row r="85" spans="1:15" s="624" customFormat="1">
      <c r="A85" s="554"/>
      <c r="B85" s="625">
        <v>2.2999999999999998</v>
      </c>
      <c r="C85" s="635" t="str">
        <f>IF('2. Quality'!$F$19="","",'2. Quality'!$F$19)</f>
        <v>Error Proofing Implementation</v>
      </c>
      <c r="D85" s="627" t="str">
        <f>'2. Quality'!$AZ$65</f>
        <v/>
      </c>
      <c r="E85" s="628" t="str">
        <f>IF(D85&gt;=0.85,"",IF(D85&gt;=0,SUM(auditDate+$H$5),SUM(auditDate+$H$6)))</f>
        <v/>
      </c>
      <c r="F85" s="628"/>
      <c r="G85" s="629"/>
      <c r="H85" s="630"/>
      <c r="I85" s="630"/>
      <c r="J85" s="630"/>
      <c r="K85" s="630"/>
      <c r="L85" s="630"/>
      <c r="M85" s="630"/>
      <c r="N85" s="631"/>
      <c r="O85" s="619"/>
    </row>
    <row r="86" spans="1:15" s="624" customFormat="1">
      <c r="A86" s="554"/>
      <c r="B86" s="597" t="str">
        <f>CONCATENATE(B85,".1")</f>
        <v>2.3.1</v>
      </c>
      <c r="C86" s="591" t="s">
        <v>190</v>
      </c>
      <c r="D86" s="621" t="str">
        <f>IF(OR('2. Quality'!$BA$67="",'2. Quality'!$BA$67="x"),"",'2. Quality'!$BQ$67)</f>
        <v/>
      </c>
      <c r="E86" s="593" t="str">
        <f>IF(D86&gt;=2,"",IF(D86&gt;=1,SUM(auditDate+$H$5),SUM(auditDate+$H$6)))</f>
        <v/>
      </c>
      <c r="F86" s="1166" t="s">
        <v>18</v>
      </c>
      <c r="G86" s="1168"/>
      <c r="H86" s="1170"/>
      <c r="I86" s="1170"/>
      <c r="J86" s="1170"/>
      <c r="K86" s="1170"/>
      <c r="L86" s="1170"/>
      <c r="M86" s="1170"/>
      <c r="N86" s="1172"/>
      <c r="O86" s="623"/>
    </row>
    <row r="87" spans="1:15" s="624" customFormat="1">
      <c r="A87" s="554"/>
      <c r="B87" s="597" t="str">
        <f>CONCATENATE(B85,".2")</f>
        <v>2.3.2</v>
      </c>
      <c r="C87" s="591" t="s">
        <v>191</v>
      </c>
      <c r="D87" s="621" t="str">
        <f>IF('2. Quality'!$BA$69="","",'2. Quality'!$BQ$69)</f>
        <v/>
      </c>
      <c r="E87" s="593" t="str">
        <f>IF(D87&gt;=2,"",IF(D87&gt;=1,SUM(auditDate+$H$5),SUM(auditDate+$H$6)))</f>
        <v/>
      </c>
      <c r="F87" s="1166"/>
      <c r="G87" s="1168"/>
      <c r="H87" s="1170"/>
      <c r="I87" s="1170"/>
      <c r="J87" s="1170"/>
      <c r="K87" s="1170"/>
      <c r="L87" s="1170"/>
      <c r="M87" s="1170"/>
      <c r="N87" s="1172"/>
      <c r="O87" s="623"/>
    </row>
    <row r="88" spans="1:15" s="624" customFormat="1">
      <c r="A88" s="554"/>
      <c r="B88" s="597" t="str">
        <f>CONCATENATE(B85,".3")</f>
        <v>2.3.3</v>
      </c>
      <c r="C88" s="622" t="s">
        <v>192</v>
      </c>
      <c r="D88" s="621" t="str">
        <f>IF('2. Quality'!$BA$76="","",'2. Quality'!$BQ$76)</f>
        <v/>
      </c>
      <c r="E88" s="593" t="str">
        <f>IF(D88&gt;=2,"",IF(D88&gt;=1,SUM(auditDate+$H$5),SUM(auditDate+$H$6)))</f>
        <v/>
      </c>
      <c r="F88" s="1166"/>
      <c r="G88" s="1168"/>
      <c r="H88" s="1170"/>
      <c r="I88" s="1170"/>
      <c r="J88" s="1170"/>
      <c r="K88" s="1170"/>
      <c r="L88" s="1170"/>
      <c r="M88" s="1170"/>
      <c r="N88" s="1172"/>
      <c r="O88" s="623"/>
    </row>
    <row r="89" spans="1:15" s="624" customFormat="1">
      <c r="A89" s="554"/>
      <c r="B89" s="597" t="str">
        <f>CONCATENATE(B85,".4")</f>
        <v>2.3.4</v>
      </c>
      <c r="C89" s="622" t="s">
        <v>193</v>
      </c>
      <c r="D89" s="621" t="str">
        <f>IF('2. Quality'!$BA$78="","",'2. Quality'!$BQ$78)</f>
        <v/>
      </c>
      <c r="E89" s="593" t="str">
        <f>IF(D89&gt;=2,"",IF(D89&gt;=1,SUM(auditDate+$H$5),SUM(auditDate+$H$6)))</f>
        <v/>
      </c>
      <c r="F89" s="1166"/>
      <c r="G89" s="1168"/>
      <c r="H89" s="1170"/>
      <c r="I89" s="1170"/>
      <c r="J89" s="1170"/>
      <c r="K89" s="1170"/>
      <c r="L89" s="1170"/>
      <c r="M89" s="1170"/>
      <c r="N89" s="1172"/>
      <c r="O89" s="623"/>
    </row>
    <row r="90" spans="1:15" s="624" customFormat="1">
      <c r="A90" s="554"/>
      <c r="B90" s="625">
        <v>2.4</v>
      </c>
      <c r="C90" s="626" t="str">
        <f>IF('2. Quality'!$F$20="","",'2. Quality'!$F$20)</f>
        <v>Customer Feedback</v>
      </c>
      <c r="D90" s="627" t="str">
        <f>'2. Quality'!$AZ$81</f>
        <v/>
      </c>
      <c r="E90" s="628" t="str">
        <f>IF(D90&gt;=0.85,"",IF(D90&gt;=0,SUM(auditDate+$H$5),SUM(auditDate+$H$6)))</f>
        <v/>
      </c>
      <c r="F90" s="628"/>
      <c r="G90" s="629"/>
      <c r="H90" s="630"/>
      <c r="I90" s="630"/>
      <c r="J90" s="630"/>
      <c r="K90" s="630"/>
      <c r="L90" s="630"/>
      <c r="M90" s="630"/>
      <c r="N90" s="631"/>
      <c r="O90" s="619"/>
    </row>
    <row r="91" spans="1:15" s="624" customFormat="1">
      <c r="A91" s="554"/>
      <c r="B91" s="597" t="str">
        <f>CONCATENATE(B90,".1")</f>
        <v>2.4.1</v>
      </c>
      <c r="C91" s="591" t="s">
        <v>190</v>
      </c>
      <c r="D91" s="621" t="str">
        <f>IF(OR('2. Quality'!$BA$83="",'2. Quality'!$BA$83="x"),"",'2. Quality'!$BQ$83)</f>
        <v/>
      </c>
      <c r="E91" s="593" t="str">
        <f>IF(D91&gt;=2,"",IF(D91&gt;=1,SUM(auditDate+$H$5),SUM(auditDate+$H$6)))</f>
        <v/>
      </c>
      <c r="F91" s="1166" t="s">
        <v>18</v>
      </c>
      <c r="G91" s="1168"/>
      <c r="H91" s="1170"/>
      <c r="I91" s="1170"/>
      <c r="J91" s="1170"/>
      <c r="K91" s="1170"/>
      <c r="L91" s="1170"/>
      <c r="M91" s="1170"/>
      <c r="N91" s="1172"/>
      <c r="O91" s="623"/>
    </row>
    <row r="92" spans="1:15" s="624" customFormat="1">
      <c r="A92" s="554"/>
      <c r="B92" s="597" t="str">
        <f>CONCATENATE(B90,".2")</f>
        <v>2.4.2</v>
      </c>
      <c r="C92" s="591" t="s">
        <v>191</v>
      </c>
      <c r="D92" s="621" t="str">
        <f>IF('2. Quality'!$BA$85="","",'2. Quality'!$BQ$85)</f>
        <v/>
      </c>
      <c r="E92" s="593" t="str">
        <f>IF(D92&gt;=2,"",IF(D92&gt;=1,SUM(auditDate+$H$5),SUM(auditDate+$H$6)))</f>
        <v/>
      </c>
      <c r="F92" s="1166"/>
      <c r="G92" s="1168"/>
      <c r="H92" s="1170"/>
      <c r="I92" s="1170"/>
      <c r="J92" s="1170"/>
      <c r="K92" s="1170"/>
      <c r="L92" s="1170"/>
      <c r="M92" s="1170"/>
      <c r="N92" s="1172"/>
      <c r="O92" s="623"/>
    </row>
    <row r="93" spans="1:15" s="624" customFormat="1">
      <c r="A93" s="554"/>
      <c r="B93" s="597" t="str">
        <f>CONCATENATE(B90,".3")</f>
        <v>2.4.3</v>
      </c>
      <c r="C93" s="622" t="s">
        <v>192</v>
      </c>
      <c r="D93" s="621" t="str">
        <f>IF('2. Quality'!$BA$92="","",'2. Quality'!$BQ$92)</f>
        <v/>
      </c>
      <c r="E93" s="593" t="str">
        <f>IF(D93&gt;=2,"",IF(D93&gt;=1,SUM(auditDate+$H$5),SUM(auditDate+$H$6)))</f>
        <v/>
      </c>
      <c r="F93" s="1166"/>
      <c r="G93" s="1168"/>
      <c r="H93" s="1170"/>
      <c r="I93" s="1170"/>
      <c r="J93" s="1170"/>
      <c r="K93" s="1170"/>
      <c r="L93" s="1170"/>
      <c r="M93" s="1170"/>
      <c r="N93" s="1172"/>
      <c r="O93" s="623"/>
    </row>
    <row r="94" spans="1:15" s="624" customFormat="1">
      <c r="A94" s="554"/>
      <c r="B94" s="597" t="str">
        <f>CONCATENATE(B90,".4")</f>
        <v>2.4.4</v>
      </c>
      <c r="C94" s="622" t="s">
        <v>193</v>
      </c>
      <c r="D94" s="621" t="str">
        <f>IF('2. Quality'!$BA$94="","",'2. Quality'!$BQ$94)</f>
        <v/>
      </c>
      <c r="E94" s="593" t="str">
        <f>IF(D94&gt;=2,"",IF(D94&gt;=1,SUM(auditDate+$H$5),SUM(auditDate+$H$6)))</f>
        <v/>
      </c>
      <c r="F94" s="1166"/>
      <c r="G94" s="1168"/>
      <c r="H94" s="1170"/>
      <c r="I94" s="1170"/>
      <c r="J94" s="1170"/>
      <c r="K94" s="1170"/>
      <c r="L94" s="1170"/>
      <c r="M94" s="1170"/>
      <c r="N94" s="1172"/>
      <c r="O94" s="623"/>
    </row>
    <row r="95" spans="1:15" s="624" customFormat="1">
      <c r="A95" s="554"/>
      <c r="B95" s="625">
        <v>2.5</v>
      </c>
      <c r="C95" s="626" t="str">
        <f>IF('2. Quality'!$F$21="","",'2. Quality'!$F$21)</f>
        <v>Customer Satisfaction</v>
      </c>
      <c r="D95" s="627" t="str">
        <f>'2. Quality'!$AZ$97</f>
        <v/>
      </c>
      <c r="E95" s="628" t="str">
        <f>IF(D95&gt;=0.85,"",IF(D95&gt;=0,SUM(auditDate+$H$5),SUM(auditDate+$H$6)))</f>
        <v/>
      </c>
      <c r="F95" s="628"/>
      <c r="G95" s="629"/>
      <c r="H95" s="630"/>
      <c r="I95" s="630"/>
      <c r="J95" s="630"/>
      <c r="K95" s="630"/>
      <c r="L95" s="630"/>
      <c r="M95" s="630"/>
      <c r="N95" s="631"/>
      <c r="O95" s="619"/>
    </row>
    <row r="96" spans="1:15" s="624" customFormat="1">
      <c r="A96" s="554"/>
      <c r="B96" s="597" t="str">
        <f>CONCATENATE(B95,".1")</f>
        <v>2.5.1</v>
      </c>
      <c r="C96" s="591" t="s">
        <v>190</v>
      </c>
      <c r="D96" s="621" t="str">
        <f>IF(OR('2. Quality'!$BA$99="",'2. Quality'!$BA$99="x"),"",'2. Quality'!$BQ$99)</f>
        <v/>
      </c>
      <c r="E96" s="593" t="str">
        <f>IF(D96&gt;=2,"",IF(D96&gt;=1,SUM(auditDate+$H$5),SUM(auditDate+$H$6)))</f>
        <v/>
      </c>
      <c r="F96" s="1166" t="s">
        <v>18</v>
      </c>
      <c r="G96" s="1168"/>
      <c r="H96" s="1170"/>
      <c r="I96" s="1170"/>
      <c r="J96" s="1170"/>
      <c r="K96" s="1170"/>
      <c r="L96" s="1170"/>
      <c r="M96" s="1170"/>
      <c r="N96" s="1172"/>
      <c r="O96" s="623"/>
    </row>
    <row r="97" spans="1:15" s="624" customFormat="1">
      <c r="A97" s="554"/>
      <c r="B97" s="597" t="str">
        <f>CONCATENATE(B95,".2")</f>
        <v>2.5.2</v>
      </c>
      <c r="C97" s="591" t="s">
        <v>191</v>
      </c>
      <c r="D97" s="621" t="str">
        <f>IF('2. Quality'!$BA$101="","",'2. Quality'!$BQ$101)</f>
        <v/>
      </c>
      <c r="E97" s="593" t="str">
        <f>IF(D97&gt;=2,"",IF(D97&gt;=1,SUM(auditDate+$H$5),SUM(auditDate+$H$6)))</f>
        <v/>
      </c>
      <c r="F97" s="1166"/>
      <c r="G97" s="1168"/>
      <c r="H97" s="1170"/>
      <c r="I97" s="1170"/>
      <c r="J97" s="1170"/>
      <c r="K97" s="1170"/>
      <c r="L97" s="1170"/>
      <c r="M97" s="1170"/>
      <c r="N97" s="1172"/>
      <c r="O97" s="623"/>
    </row>
    <row r="98" spans="1:15" s="624" customFormat="1">
      <c r="A98" s="554"/>
      <c r="B98" s="597" t="str">
        <f>CONCATENATE(B95,".3")</f>
        <v>2.5.3</v>
      </c>
      <c r="C98" s="622" t="s">
        <v>192</v>
      </c>
      <c r="D98" s="621" t="str">
        <f>IF('2. Quality'!$BA$108="","",'2. Quality'!$BQ$108)</f>
        <v/>
      </c>
      <c r="E98" s="593" t="str">
        <f>IF(D98&gt;=2,"",IF(D98&gt;=1,SUM(auditDate+$H$5),SUM(auditDate+$H$6)))</f>
        <v/>
      </c>
      <c r="F98" s="1166"/>
      <c r="G98" s="1168"/>
      <c r="H98" s="1170"/>
      <c r="I98" s="1170"/>
      <c r="J98" s="1170"/>
      <c r="K98" s="1170"/>
      <c r="L98" s="1170"/>
      <c r="M98" s="1170"/>
      <c r="N98" s="1172"/>
      <c r="O98" s="623"/>
    </row>
    <row r="99" spans="1:15" s="624" customFormat="1">
      <c r="A99" s="554"/>
      <c r="B99" s="597" t="str">
        <f>CONCATENATE(B95,".4")</f>
        <v>2.5.4</v>
      </c>
      <c r="C99" s="622" t="s">
        <v>193</v>
      </c>
      <c r="D99" s="621" t="str">
        <f>IF('2. Quality'!$BA$110="","",'2. Quality'!$BQ$110)</f>
        <v/>
      </c>
      <c r="E99" s="593" t="str">
        <f>IF(D99&gt;=2,"",IF(D99&gt;=1,SUM(auditDate+$H$5),SUM(auditDate+$H$6)))</f>
        <v/>
      </c>
      <c r="F99" s="1166"/>
      <c r="G99" s="1168"/>
      <c r="H99" s="1170"/>
      <c r="I99" s="1170"/>
      <c r="J99" s="1170"/>
      <c r="K99" s="1170"/>
      <c r="L99" s="1170"/>
      <c r="M99" s="1170"/>
      <c r="N99" s="1172"/>
      <c r="O99" s="623"/>
    </row>
    <row r="100" spans="1:15" s="624" customFormat="1">
      <c r="A100" s="554"/>
      <c r="B100" s="625">
        <v>2.6</v>
      </c>
      <c r="C100" s="626" t="str">
        <f>IF('2. Quality'!$F$22="","",'2. Quality'!$F$22)</f>
        <v>Containment System</v>
      </c>
      <c r="D100" s="627" t="str">
        <f>'2. Quality'!$AZ$113</f>
        <v/>
      </c>
      <c r="E100" s="628" t="str">
        <f>IF(D100&gt;=0.85,"",IF(D100&gt;=0,SUM(auditDate+$H$5),SUM(auditDate+$H$6)))</f>
        <v/>
      </c>
      <c r="F100" s="628"/>
      <c r="G100" s="629"/>
      <c r="H100" s="630"/>
      <c r="I100" s="630"/>
      <c r="J100" s="630"/>
      <c r="K100" s="630"/>
      <c r="L100" s="630"/>
      <c r="M100" s="630"/>
      <c r="N100" s="631"/>
      <c r="O100" s="619"/>
    </row>
    <row r="101" spans="1:15" s="624" customFormat="1">
      <c r="A101" s="554"/>
      <c r="B101" s="597" t="str">
        <f>CONCATENATE(B100,".1")</f>
        <v>2.6.1</v>
      </c>
      <c r="C101" s="591" t="s">
        <v>190</v>
      </c>
      <c r="D101" s="621" t="str">
        <f>IF(OR('2. Quality'!$BA$115="",'2. Quality'!$BA$115="x"),"",'2. Quality'!$BQ$115)</f>
        <v/>
      </c>
      <c r="E101" s="593" t="str">
        <f>IF(D101&gt;=2,"",IF(D101&gt;=1,SUM(auditDate+$H$5),SUM(auditDate+$H$6)))</f>
        <v/>
      </c>
      <c r="F101" s="1166" t="s">
        <v>18</v>
      </c>
      <c r="G101" s="1168"/>
      <c r="H101" s="1170"/>
      <c r="I101" s="1170"/>
      <c r="J101" s="1170"/>
      <c r="K101" s="1170"/>
      <c r="L101" s="1170"/>
      <c r="M101" s="1170"/>
      <c r="N101" s="1172"/>
      <c r="O101" s="623"/>
    </row>
    <row r="102" spans="1:15" s="624" customFormat="1">
      <c r="A102" s="554"/>
      <c r="B102" s="597" t="str">
        <f>CONCATENATE(B100,".2")</f>
        <v>2.6.2</v>
      </c>
      <c r="C102" s="591" t="s">
        <v>191</v>
      </c>
      <c r="D102" s="621" t="str">
        <f>IF('2. Quality'!$BA$117="","",'2. Quality'!$BQ$117)</f>
        <v/>
      </c>
      <c r="E102" s="593" t="str">
        <f>IF(D102&gt;=2,"",IF(D102&gt;=1,SUM(auditDate+$H$5),SUM(auditDate+$H$6)))</f>
        <v/>
      </c>
      <c r="F102" s="1166"/>
      <c r="G102" s="1168"/>
      <c r="H102" s="1170"/>
      <c r="I102" s="1170"/>
      <c r="J102" s="1170"/>
      <c r="K102" s="1170"/>
      <c r="L102" s="1170"/>
      <c r="M102" s="1170"/>
      <c r="N102" s="1172"/>
      <c r="O102" s="623"/>
    </row>
    <row r="103" spans="1:15" s="624" customFormat="1">
      <c r="A103" s="554"/>
      <c r="B103" s="597" t="str">
        <f>CONCATENATE(B100,".3")</f>
        <v>2.6.3</v>
      </c>
      <c r="C103" s="622" t="s">
        <v>192</v>
      </c>
      <c r="D103" s="621" t="str">
        <f>IF('2. Quality'!$BA$124="","",'2. Quality'!$BQ$124)</f>
        <v/>
      </c>
      <c r="E103" s="593" t="str">
        <f>IF(D103&gt;=2,"",IF(D103&gt;=1,SUM(auditDate+$H$5),SUM(auditDate+$H$6)))</f>
        <v/>
      </c>
      <c r="F103" s="1166"/>
      <c r="G103" s="1168"/>
      <c r="H103" s="1170"/>
      <c r="I103" s="1170"/>
      <c r="J103" s="1170"/>
      <c r="K103" s="1170"/>
      <c r="L103" s="1170"/>
      <c r="M103" s="1170"/>
      <c r="N103" s="1172"/>
      <c r="O103" s="623"/>
    </row>
    <row r="104" spans="1:15" s="624" customFormat="1">
      <c r="A104" s="554"/>
      <c r="B104" s="597" t="str">
        <f>CONCATENATE(B100,".4")</f>
        <v>2.6.4</v>
      </c>
      <c r="C104" s="622" t="s">
        <v>193</v>
      </c>
      <c r="D104" s="621" t="str">
        <f>IF('2. Quality'!$BA$126="","",'2. Quality'!$BQ$126)</f>
        <v/>
      </c>
      <c r="E104" s="593" t="str">
        <f>IF(D104&gt;=2,"",IF(D104&gt;=1,SUM(auditDate+$H$5),SUM(auditDate+$H$6)))</f>
        <v/>
      </c>
      <c r="F104" s="1166"/>
      <c r="G104" s="1168"/>
      <c r="H104" s="1170"/>
      <c r="I104" s="1170"/>
      <c r="J104" s="1170"/>
      <c r="K104" s="1170"/>
      <c r="L104" s="1170"/>
      <c r="M104" s="1170"/>
      <c r="N104" s="1172"/>
      <c r="O104" s="623"/>
    </row>
    <row r="105" spans="1:15" s="624" customFormat="1">
      <c r="A105" s="554"/>
      <c r="B105" s="625">
        <v>2.7</v>
      </c>
      <c r="C105" s="626" t="str">
        <f>IF('2. Quality'!$F$23="","",'2. Quality'!$F$23)</f>
        <v>Lear Requirements</v>
      </c>
      <c r="D105" s="627" t="str">
        <f>'2. Quality'!$AZ$129</f>
        <v/>
      </c>
      <c r="E105" s="628" t="str">
        <f>IF(D105&gt;=0.85,"",IF(D105&gt;=0,SUM(auditDate+$H$5),SUM(auditDate+$H$6)))</f>
        <v/>
      </c>
      <c r="F105" s="628"/>
      <c r="G105" s="629"/>
      <c r="H105" s="630"/>
      <c r="I105" s="630"/>
      <c r="J105" s="630"/>
      <c r="K105" s="630"/>
      <c r="L105" s="630"/>
      <c r="M105" s="630"/>
      <c r="N105" s="631"/>
      <c r="O105" s="619"/>
    </row>
    <row r="106" spans="1:15" s="624" customFormat="1">
      <c r="A106" s="554"/>
      <c r="B106" s="597" t="str">
        <f>CONCATENATE(B105,".1")</f>
        <v>2.7.1</v>
      </c>
      <c r="C106" s="591" t="s">
        <v>190</v>
      </c>
      <c r="D106" s="621" t="str">
        <f>IF(OR('2. Quality'!$BA$131="",'2. Quality'!$BA$131="x"),"",'2. Quality'!$BQ$131)</f>
        <v/>
      </c>
      <c r="E106" s="593" t="str">
        <f>IF(D106&gt;=2,"",IF(D106&gt;=1,SUM(auditDate+$H$5),SUM(auditDate+$H$6)))</f>
        <v/>
      </c>
      <c r="F106" s="1166" t="s">
        <v>18</v>
      </c>
      <c r="G106" s="1168"/>
      <c r="H106" s="1170"/>
      <c r="I106" s="1170"/>
      <c r="J106" s="1170"/>
      <c r="K106" s="1170"/>
      <c r="L106" s="1170"/>
      <c r="M106" s="1170"/>
      <c r="N106" s="1172"/>
      <c r="O106" s="623"/>
    </row>
    <row r="107" spans="1:15" s="624" customFormat="1">
      <c r="A107" s="554"/>
      <c r="B107" s="597" t="str">
        <f>CONCATENATE(B105,".2")</f>
        <v>2.7.2</v>
      </c>
      <c r="C107" s="591" t="s">
        <v>191</v>
      </c>
      <c r="D107" s="621" t="str">
        <f>IF('2. Quality'!$BA$133="","",'2. Quality'!$BQ$133)</f>
        <v/>
      </c>
      <c r="E107" s="593" t="str">
        <f>IF(D107&gt;=2,"",IF(D107&gt;=1,SUM(auditDate+$H$5),SUM(auditDate+$H$6)))</f>
        <v/>
      </c>
      <c r="F107" s="1166"/>
      <c r="G107" s="1168"/>
      <c r="H107" s="1170"/>
      <c r="I107" s="1170"/>
      <c r="J107" s="1170"/>
      <c r="K107" s="1170"/>
      <c r="L107" s="1170"/>
      <c r="M107" s="1170"/>
      <c r="N107" s="1172"/>
      <c r="O107" s="623"/>
    </row>
    <row r="108" spans="1:15" s="624" customFormat="1">
      <c r="A108" s="554"/>
      <c r="B108" s="597" t="str">
        <f>CONCATENATE(B105,".3")</f>
        <v>2.7.3</v>
      </c>
      <c r="C108" s="622" t="s">
        <v>192</v>
      </c>
      <c r="D108" s="621" t="str">
        <f>IF('2. Quality'!$BA$140="","",'2. Quality'!$BQ$140)</f>
        <v/>
      </c>
      <c r="E108" s="593" t="str">
        <f>IF(D108&gt;=2,"",IF(D108&gt;=1,SUM(auditDate+$H$5),SUM(auditDate+$H$6)))</f>
        <v/>
      </c>
      <c r="F108" s="1166"/>
      <c r="G108" s="1168"/>
      <c r="H108" s="1170"/>
      <c r="I108" s="1170"/>
      <c r="J108" s="1170"/>
      <c r="K108" s="1170"/>
      <c r="L108" s="1170"/>
      <c r="M108" s="1170"/>
      <c r="N108" s="1172"/>
      <c r="O108" s="623"/>
    </row>
    <row r="109" spans="1:15" s="624" customFormat="1">
      <c r="A109" s="554"/>
      <c r="B109" s="597" t="str">
        <f>CONCATENATE(B105,".4")</f>
        <v>2.7.4</v>
      </c>
      <c r="C109" s="622" t="s">
        <v>193</v>
      </c>
      <c r="D109" s="621" t="str">
        <f>IF('2. Quality'!$BA$142="","",'2. Quality'!$BQ$142)</f>
        <v/>
      </c>
      <c r="E109" s="593" t="str">
        <f>IF(D109&gt;=2,"",IF(D109&gt;=1,SUM(auditDate+$H$5),SUM(auditDate+$H$6)))</f>
        <v/>
      </c>
      <c r="F109" s="1166"/>
      <c r="G109" s="1168"/>
      <c r="H109" s="1170"/>
      <c r="I109" s="1170"/>
      <c r="J109" s="1170"/>
      <c r="K109" s="1170"/>
      <c r="L109" s="1170"/>
      <c r="M109" s="1170"/>
      <c r="N109" s="1172"/>
      <c r="O109" s="623"/>
    </row>
    <row r="110" spans="1:15" s="624" customFormat="1" ht="34.5" customHeight="1">
      <c r="A110" s="554"/>
      <c r="B110" s="625">
        <v>2.8</v>
      </c>
      <c r="C110" s="626" t="str">
        <f>IF('2. Quality'!$F$24="","",'2. Quality'!$F$24)</f>
        <v>OEM's Customer Specific Requirements &amp; Statutory and Regulatory Requirements</v>
      </c>
      <c r="D110" s="627" t="str">
        <f>'2. Quality'!$AZ$145</f>
        <v/>
      </c>
      <c r="E110" s="628" t="str">
        <f>IF(D110&gt;=0.85,"",IF(D110&gt;=0,SUM(auditDate+$H$5),SUM(auditDate+$H$6)))</f>
        <v/>
      </c>
      <c r="F110" s="628"/>
      <c r="G110" s="629"/>
      <c r="H110" s="630"/>
      <c r="I110" s="630"/>
      <c r="J110" s="630"/>
      <c r="K110" s="630"/>
      <c r="L110" s="630"/>
      <c r="M110" s="630"/>
      <c r="N110" s="631"/>
      <c r="O110" s="619"/>
    </row>
    <row r="111" spans="1:15" s="624" customFormat="1">
      <c r="A111" s="554"/>
      <c r="B111" s="597" t="str">
        <f>CONCATENATE(B110,".1")</f>
        <v>2.8.1</v>
      </c>
      <c r="C111" s="591" t="s">
        <v>190</v>
      </c>
      <c r="D111" s="621" t="str">
        <f>IF(OR('2. Quality'!$BA$147="",'2. Quality'!$BA$147="x"),"",'2. Quality'!$BQ$147)</f>
        <v/>
      </c>
      <c r="E111" s="593" t="str">
        <f>IF(D111&gt;=2,"",IF(D111&gt;=1,SUM(auditDate+$H$5),SUM(auditDate+$H$6)))</f>
        <v/>
      </c>
      <c r="F111" s="1166" t="s">
        <v>18</v>
      </c>
      <c r="G111" s="1168"/>
      <c r="H111" s="1170"/>
      <c r="I111" s="1170"/>
      <c r="J111" s="1170"/>
      <c r="K111" s="1170"/>
      <c r="L111" s="1170"/>
      <c r="M111" s="1170"/>
      <c r="N111" s="1172"/>
      <c r="O111" s="623"/>
    </row>
    <row r="112" spans="1:15" s="624" customFormat="1">
      <c r="A112" s="554"/>
      <c r="B112" s="597" t="str">
        <f>CONCATENATE(B110,".2")</f>
        <v>2.8.2</v>
      </c>
      <c r="C112" s="591" t="s">
        <v>191</v>
      </c>
      <c r="D112" s="621" t="str">
        <f>IF('2. Quality'!$BA$149="","",'2. Quality'!$BQ$149)</f>
        <v/>
      </c>
      <c r="E112" s="593" t="str">
        <f>IF(D112&gt;=2,"",IF(D112&gt;=1,SUM(auditDate+$H$5),SUM(auditDate+$H$6)))</f>
        <v/>
      </c>
      <c r="F112" s="1166"/>
      <c r="G112" s="1168"/>
      <c r="H112" s="1170"/>
      <c r="I112" s="1170"/>
      <c r="J112" s="1170"/>
      <c r="K112" s="1170"/>
      <c r="L112" s="1170"/>
      <c r="M112" s="1170"/>
      <c r="N112" s="1172"/>
      <c r="O112" s="623"/>
    </row>
    <row r="113" spans="1:15" s="624" customFormat="1">
      <c r="A113" s="554"/>
      <c r="B113" s="597" t="str">
        <f>CONCATENATE(B110,".3")</f>
        <v>2.8.3</v>
      </c>
      <c r="C113" s="622" t="s">
        <v>192</v>
      </c>
      <c r="D113" s="621" t="str">
        <f>IF('2. Quality'!$BA$156="","",'2. Quality'!$BQ$156)</f>
        <v/>
      </c>
      <c r="E113" s="593" t="str">
        <f>IF(D113&gt;=2,"",IF(D113&gt;=1,SUM(auditDate+$H$5),SUM(auditDate+$H$6)))</f>
        <v/>
      </c>
      <c r="F113" s="1166"/>
      <c r="G113" s="1168"/>
      <c r="H113" s="1170"/>
      <c r="I113" s="1170"/>
      <c r="J113" s="1170"/>
      <c r="K113" s="1170"/>
      <c r="L113" s="1170"/>
      <c r="M113" s="1170"/>
      <c r="N113" s="1172"/>
      <c r="O113" s="623"/>
    </row>
    <row r="114" spans="1:15" s="624" customFormat="1" ht="14" thickBot="1">
      <c r="A114" s="554"/>
      <c r="B114" s="602" t="str">
        <f>CONCATENATE(B110,".4")</f>
        <v>2.8.4</v>
      </c>
      <c r="C114" s="632" t="s">
        <v>193</v>
      </c>
      <c r="D114" s="633" t="str">
        <f>IF('2. Quality'!$BA$158="","",'2. Quality'!$BQ$158)</f>
        <v/>
      </c>
      <c r="E114" s="605" t="str">
        <f>IF(D114&gt;=2,"",IF(D114&gt;=1,SUM(auditDate+$H$5),SUM(auditDate+$H$6)))</f>
        <v/>
      </c>
      <c r="F114" s="1167"/>
      <c r="G114" s="1169"/>
      <c r="H114" s="1171"/>
      <c r="I114" s="1171"/>
      <c r="J114" s="1171"/>
      <c r="K114" s="1171"/>
      <c r="L114" s="1171"/>
      <c r="M114" s="1171"/>
      <c r="N114" s="1173"/>
      <c r="O114" s="623"/>
    </row>
    <row r="115" spans="1:15" s="624" customFormat="1" ht="16" thickBot="1">
      <c r="A115" s="554"/>
      <c r="B115" s="1164" t="s">
        <v>199</v>
      </c>
      <c r="C115" s="1165"/>
      <c r="D115" s="610" t="str">
        <f>'3. Production'!$AZ$23</f>
        <v/>
      </c>
      <c r="E115" s="634" t="str">
        <f>IF(MAX(E116:E145)=0,"",MAX(E116:E145))</f>
        <v/>
      </c>
      <c r="F115" s="584"/>
      <c r="G115" s="584"/>
      <c r="H115" s="585">
        <v>1</v>
      </c>
      <c r="I115" s="586">
        <v>2</v>
      </c>
      <c r="J115" s="586">
        <v>3</v>
      </c>
      <c r="K115" s="586">
        <v>4</v>
      </c>
      <c r="L115" s="586">
        <v>5</v>
      </c>
      <c r="M115" s="587">
        <v>6</v>
      </c>
      <c r="N115" s="588"/>
      <c r="O115" s="560"/>
    </row>
    <row r="116" spans="1:15" s="624" customFormat="1">
      <c r="A116" s="554"/>
      <c r="B116" s="636">
        <v>3.1</v>
      </c>
      <c r="C116" s="637" t="str">
        <f>IF('3. Production'!$F$17="","",'3. Production'!$F$17)</f>
        <v>Process Control</v>
      </c>
      <c r="D116" s="638" t="str">
        <f>'3. Production'!$AZ$31</f>
        <v/>
      </c>
      <c r="E116" s="628" t="str">
        <f>IF(D116&gt;=0.85,"",IF(D116&gt;=0,SUM(auditDate+$H$5),SUM(auditDate+$H$6)))</f>
        <v/>
      </c>
      <c r="F116" s="639"/>
      <c r="G116" s="640"/>
      <c r="H116" s="641"/>
      <c r="I116" s="641"/>
      <c r="J116" s="641"/>
      <c r="K116" s="641"/>
      <c r="L116" s="641"/>
      <c r="M116" s="641"/>
      <c r="N116" s="642"/>
      <c r="O116" s="619"/>
    </row>
    <row r="117" spans="1:15" s="624" customFormat="1">
      <c r="A117" s="554"/>
      <c r="B117" s="643" t="str">
        <f>CONCATENATE(B116,".1")</f>
        <v>3.1.1</v>
      </c>
      <c r="C117" s="644" t="s">
        <v>190</v>
      </c>
      <c r="D117" s="645" t="str">
        <f>IF(OR('3. Production'!$BA$33="",'3. Production'!$BA$33="x"),"",'3. Production'!$BQ$33)</f>
        <v/>
      </c>
      <c r="E117" s="646" t="str">
        <f>IF(D117&gt;=2,"",IF(D117&gt;=1,SUM(auditDate+$H$5),SUM(auditDate+$H$6)))</f>
        <v/>
      </c>
      <c r="F117" s="1151" t="s">
        <v>18</v>
      </c>
      <c r="G117" s="1151"/>
      <c r="H117" s="1157"/>
      <c r="I117" s="1157"/>
      <c r="J117" s="1157"/>
      <c r="K117" s="1157"/>
      <c r="L117" s="1157"/>
      <c r="M117" s="1157"/>
      <c r="N117" s="1160"/>
      <c r="O117" s="619"/>
    </row>
    <row r="118" spans="1:15" s="624" customFormat="1">
      <c r="A118" s="554"/>
      <c r="B118" s="643" t="str">
        <f>CONCATENATE(B116,".2")</f>
        <v>3.1.2</v>
      </c>
      <c r="C118" s="591" t="s">
        <v>191</v>
      </c>
      <c r="D118" s="645" t="str">
        <f>IF('3. Production'!$BA$35="","",'3. Production'!$BQ$35)</f>
        <v/>
      </c>
      <c r="E118" s="646" t="str">
        <f>IF(D118&gt;=2,"",IF(D118&gt;=1,SUM(auditDate+$H$5),SUM(auditDate+$H$6)))</f>
        <v/>
      </c>
      <c r="F118" s="1152"/>
      <c r="G118" s="1152"/>
      <c r="H118" s="1158"/>
      <c r="I118" s="1158"/>
      <c r="J118" s="1158"/>
      <c r="K118" s="1158"/>
      <c r="L118" s="1158"/>
      <c r="M118" s="1158"/>
      <c r="N118" s="1161"/>
      <c r="O118" s="619"/>
    </row>
    <row r="119" spans="1:15" s="624" customFormat="1">
      <c r="A119" s="554"/>
      <c r="B119" s="643" t="str">
        <f>CONCATENATE(B116,".3")</f>
        <v>3.1.3</v>
      </c>
      <c r="C119" s="647" t="s">
        <v>192</v>
      </c>
      <c r="D119" s="645" t="str">
        <f>IF('3. Production'!$BA$42="","",'3. Production'!$BQ$42)</f>
        <v/>
      </c>
      <c r="E119" s="646" t="str">
        <f>IF(D119&gt;=2,"",IF(D119&gt;=1,SUM(auditDate+$H$5),SUM(auditDate+$H$6)))</f>
        <v/>
      </c>
      <c r="F119" s="1152"/>
      <c r="G119" s="1152"/>
      <c r="H119" s="1158"/>
      <c r="I119" s="1158"/>
      <c r="J119" s="1158"/>
      <c r="K119" s="1158"/>
      <c r="L119" s="1158"/>
      <c r="M119" s="1158"/>
      <c r="N119" s="1161"/>
      <c r="O119" s="623"/>
    </row>
    <row r="120" spans="1:15" s="624" customFormat="1">
      <c r="A120" s="554"/>
      <c r="B120" s="643" t="str">
        <f>CONCATENATE(B116,".4")</f>
        <v>3.1.4</v>
      </c>
      <c r="C120" s="647" t="s">
        <v>193</v>
      </c>
      <c r="D120" s="645" t="str">
        <f>IF('3. Production'!$BA$44="","",'3. Production'!$BQ$44)</f>
        <v/>
      </c>
      <c r="E120" s="646" t="str">
        <f>IF(D120&gt;=2,"",IF(D120&gt;=1,SUM(auditDate+$H$5),SUM(auditDate+$H$6)))</f>
        <v/>
      </c>
      <c r="F120" s="1174"/>
      <c r="G120" s="1174"/>
      <c r="H120" s="1186"/>
      <c r="I120" s="1186"/>
      <c r="J120" s="1186"/>
      <c r="K120" s="1186"/>
      <c r="L120" s="1186"/>
      <c r="M120" s="1186"/>
      <c r="N120" s="1198"/>
      <c r="O120" s="623"/>
    </row>
    <row r="121" spans="1:15" s="624" customFormat="1">
      <c r="A121" s="554"/>
      <c r="B121" s="636">
        <v>3.2</v>
      </c>
      <c r="C121" s="637" t="str">
        <f>IF('3. Production'!$F$18="","",'3. Production'!$F$18)</f>
        <v>Manufacturing Metrics</v>
      </c>
      <c r="D121" s="638" t="str">
        <f>'3. Production'!$AZ$47</f>
        <v/>
      </c>
      <c r="E121" s="628" t="str">
        <f>IF(D121&gt;=0.85,"",IF(D121&gt;=0,SUM(auditDate+$H$5),SUM(auditDate+$H$6)))</f>
        <v/>
      </c>
      <c r="F121" s="639"/>
      <c r="G121" s="640"/>
      <c r="H121" s="641"/>
      <c r="I121" s="641"/>
      <c r="J121" s="641"/>
      <c r="K121" s="641"/>
      <c r="L121" s="641"/>
      <c r="M121" s="641"/>
      <c r="N121" s="642"/>
      <c r="O121" s="619"/>
    </row>
    <row r="122" spans="1:15" s="624" customFormat="1">
      <c r="A122" s="554"/>
      <c r="B122" s="643" t="str">
        <f>CONCATENATE(B121,".1")</f>
        <v>3.2.1</v>
      </c>
      <c r="C122" s="644" t="s">
        <v>190</v>
      </c>
      <c r="D122" s="645" t="str">
        <f>IF(OR('3. Production'!$BA$49="",'3. Production'!$BA$49="x"),"",'3. Production'!$BQ$49)</f>
        <v/>
      </c>
      <c r="E122" s="646" t="str">
        <f>IF(D122&gt;=2,"",IF(D122&gt;=1,SUM(auditDate+$H$5),SUM(auditDate+$H$6)))</f>
        <v/>
      </c>
      <c r="F122" s="1151" t="s">
        <v>18</v>
      </c>
      <c r="G122" s="1154"/>
      <c r="H122" s="1157"/>
      <c r="I122" s="1157"/>
      <c r="J122" s="1157"/>
      <c r="K122" s="1157"/>
      <c r="L122" s="1157"/>
      <c r="M122" s="1157"/>
      <c r="N122" s="1160"/>
      <c r="O122" s="623"/>
    </row>
    <row r="123" spans="1:15" s="624" customFormat="1">
      <c r="A123" s="554"/>
      <c r="B123" s="643" t="str">
        <f>CONCATENATE(B121,".2")</f>
        <v>3.2.2</v>
      </c>
      <c r="C123" s="591" t="s">
        <v>191</v>
      </c>
      <c r="D123" s="645" t="str">
        <f>IF('3. Production'!$BA$51="","",'3. Production'!$BQ$51)</f>
        <v/>
      </c>
      <c r="E123" s="646" t="str">
        <f>IF(D123&gt;=2,"",IF(D123&gt;=1,SUM(auditDate+$H$5),SUM(auditDate+$H$6)))</f>
        <v/>
      </c>
      <c r="F123" s="1152"/>
      <c r="G123" s="1155"/>
      <c r="H123" s="1158"/>
      <c r="I123" s="1158"/>
      <c r="J123" s="1158"/>
      <c r="K123" s="1158"/>
      <c r="L123" s="1158"/>
      <c r="M123" s="1158"/>
      <c r="N123" s="1161"/>
      <c r="O123" s="623"/>
    </row>
    <row r="124" spans="1:15" s="624" customFormat="1">
      <c r="A124" s="554"/>
      <c r="B124" s="643" t="str">
        <f>CONCATENATE(B121,".3")</f>
        <v>3.2.3</v>
      </c>
      <c r="C124" s="647" t="s">
        <v>192</v>
      </c>
      <c r="D124" s="645" t="str">
        <f>IF('3. Production'!$BA$58="","",'3. Production'!$BQ$58)</f>
        <v/>
      </c>
      <c r="E124" s="646" t="str">
        <f>IF(D124&gt;=2,"",IF(D124&gt;=1,SUM(auditDate+$H$5),SUM(auditDate+$H$6)))</f>
        <v/>
      </c>
      <c r="F124" s="1152"/>
      <c r="G124" s="1155"/>
      <c r="H124" s="1158"/>
      <c r="I124" s="1158"/>
      <c r="J124" s="1158"/>
      <c r="K124" s="1158"/>
      <c r="L124" s="1158"/>
      <c r="M124" s="1158"/>
      <c r="N124" s="1161"/>
      <c r="O124" s="623"/>
    </row>
    <row r="125" spans="1:15" s="624" customFormat="1">
      <c r="A125" s="554"/>
      <c r="B125" s="643" t="str">
        <f>CONCATENATE(B121,".4")</f>
        <v>3.2.4</v>
      </c>
      <c r="C125" s="647" t="s">
        <v>193</v>
      </c>
      <c r="D125" s="645" t="str">
        <f>IF('3. Production'!$BA$60="","",'3. Production'!$BQ$60)</f>
        <v/>
      </c>
      <c r="E125" s="646" t="str">
        <f>IF(D125&gt;=2,"",IF(D125&gt;=1,SUM(auditDate+$H$5),SUM(auditDate+$H$6)))</f>
        <v/>
      </c>
      <c r="F125" s="1174"/>
      <c r="G125" s="1175"/>
      <c r="H125" s="1186"/>
      <c r="I125" s="1186"/>
      <c r="J125" s="1186"/>
      <c r="K125" s="1186"/>
      <c r="L125" s="1186"/>
      <c r="M125" s="1186"/>
      <c r="N125" s="1198"/>
      <c r="O125" s="623"/>
    </row>
    <row r="126" spans="1:15" s="624" customFormat="1">
      <c r="A126" s="554"/>
      <c r="B126" s="636">
        <v>3.3</v>
      </c>
      <c r="C126" s="637" t="str">
        <f>IF('3. Production'!$F$19="","",'3. Production'!$F$19)</f>
        <v>Disciplined Problem Solving</v>
      </c>
      <c r="D126" s="638" t="str">
        <f>'3. Production'!$AZ$63</f>
        <v/>
      </c>
      <c r="E126" s="628" t="str">
        <f>IF(D126&gt;=0.85,"",IF(D126&gt;=0,SUM(auditDate+$H$5),SUM(auditDate+$H$6)))</f>
        <v/>
      </c>
      <c r="F126" s="639"/>
      <c r="G126" s="640"/>
      <c r="H126" s="641"/>
      <c r="I126" s="641"/>
      <c r="J126" s="641"/>
      <c r="K126" s="641"/>
      <c r="L126" s="641"/>
      <c r="M126" s="641"/>
      <c r="N126" s="642"/>
      <c r="O126" s="619"/>
    </row>
    <row r="127" spans="1:15" s="624" customFormat="1">
      <c r="A127" s="554"/>
      <c r="B127" s="643" t="str">
        <f>CONCATENATE(B126,".1")</f>
        <v>3.3.1</v>
      </c>
      <c r="C127" s="644" t="s">
        <v>190</v>
      </c>
      <c r="D127" s="645" t="str">
        <f>IF(OR('3. Production'!$BA$65="",'3. Production'!$BA$65="x"),"",'3. Production'!$BQ$65)</f>
        <v/>
      </c>
      <c r="E127" s="646" t="str">
        <f>IF(D127&gt;=2,"",IF(D127&gt;=1,SUM(auditDate+$H$5),SUM(auditDate+$H$6)))</f>
        <v/>
      </c>
      <c r="F127" s="1151" t="s">
        <v>18</v>
      </c>
      <c r="G127" s="1154"/>
      <c r="H127" s="1157"/>
      <c r="I127" s="1157"/>
      <c r="J127" s="1157"/>
      <c r="K127" s="1157"/>
      <c r="L127" s="1157"/>
      <c r="M127" s="1157"/>
      <c r="N127" s="1160"/>
      <c r="O127" s="623"/>
    </row>
    <row r="128" spans="1:15" s="624" customFormat="1">
      <c r="A128" s="554"/>
      <c r="B128" s="643" t="str">
        <f>CONCATENATE(B126,".2")</f>
        <v>3.3.2</v>
      </c>
      <c r="C128" s="591" t="s">
        <v>191</v>
      </c>
      <c r="D128" s="645" t="str">
        <f>IF('3. Production'!$BA$67="","",'3. Production'!$BQ$67)</f>
        <v/>
      </c>
      <c r="E128" s="646" t="str">
        <f>IF(D128&gt;=2,"",IF(D128&gt;=1,SUM(auditDate+$H$5),SUM(auditDate+$H$6)))</f>
        <v/>
      </c>
      <c r="F128" s="1152"/>
      <c r="G128" s="1155"/>
      <c r="H128" s="1158"/>
      <c r="I128" s="1158"/>
      <c r="J128" s="1158"/>
      <c r="K128" s="1158"/>
      <c r="L128" s="1158"/>
      <c r="M128" s="1158"/>
      <c r="N128" s="1161"/>
      <c r="O128" s="623"/>
    </row>
    <row r="129" spans="1:15" s="624" customFormat="1">
      <c r="A129" s="554"/>
      <c r="B129" s="643" t="str">
        <f>CONCATENATE(B126,".3")</f>
        <v>3.3.3</v>
      </c>
      <c r="C129" s="647" t="s">
        <v>192</v>
      </c>
      <c r="D129" s="645" t="str">
        <f>IF('3. Production'!$BA$74="","",'3. Production'!$BQ$74)</f>
        <v/>
      </c>
      <c r="E129" s="646" t="str">
        <f>IF(D129&gt;=2,"",IF(D129&gt;=1,SUM(auditDate+$H$5),SUM(auditDate+$H$6)))</f>
        <v/>
      </c>
      <c r="F129" s="1152"/>
      <c r="G129" s="1155"/>
      <c r="H129" s="1158"/>
      <c r="I129" s="1158"/>
      <c r="J129" s="1158"/>
      <c r="K129" s="1158"/>
      <c r="L129" s="1158"/>
      <c r="M129" s="1158"/>
      <c r="N129" s="1161"/>
      <c r="O129" s="623"/>
    </row>
    <row r="130" spans="1:15" s="624" customFormat="1">
      <c r="A130" s="554"/>
      <c r="B130" s="643" t="str">
        <f>CONCATENATE(B126,".4")</f>
        <v>3.3.4</v>
      </c>
      <c r="C130" s="647" t="s">
        <v>193</v>
      </c>
      <c r="D130" s="645" t="str">
        <f>IF('3. Production'!$BA$76="","",'3. Production'!$BQ$76)</f>
        <v/>
      </c>
      <c r="E130" s="646" t="str">
        <f>IF(D130&gt;=2,"",IF(D130&gt;=1,SUM(auditDate+$H$5),SUM(auditDate+$H$6)))</f>
        <v/>
      </c>
      <c r="F130" s="1174"/>
      <c r="G130" s="1175"/>
      <c r="H130" s="1186"/>
      <c r="I130" s="1186"/>
      <c r="J130" s="1186"/>
      <c r="K130" s="1186"/>
      <c r="L130" s="1186"/>
      <c r="M130" s="1186"/>
      <c r="N130" s="1198"/>
      <c r="O130" s="623"/>
    </row>
    <row r="131" spans="1:15">
      <c r="A131" s="554"/>
      <c r="B131" s="636">
        <v>3.4</v>
      </c>
      <c r="C131" s="637" t="str">
        <f>IF('3. Production'!$F$20="","",'3. Production'!$F$20)</f>
        <v>Training</v>
      </c>
      <c r="D131" s="638" t="str">
        <f>'3. Production'!$AZ$79</f>
        <v/>
      </c>
      <c r="E131" s="628" t="str">
        <f>IF(D131&gt;=0.85,"",IF(D131&gt;=0,SUM(auditDate+$H$5),SUM(auditDate+$H$6)))</f>
        <v/>
      </c>
      <c r="F131" s="639"/>
      <c r="G131" s="640"/>
      <c r="H131" s="641"/>
      <c r="I131" s="641"/>
      <c r="J131" s="641"/>
      <c r="K131" s="641"/>
      <c r="L131" s="641"/>
      <c r="M131" s="641"/>
      <c r="N131" s="642"/>
      <c r="O131" s="619"/>
    </row>
    <row r="132" spans="1:15">
      <c r="A132" s="554"/>
      <c r="B132" s="643" t="str">
        <f>CONCATENATE(B131,".1")</f>
        <v>3.4.1</v>
      </c>
      <c r="C132" s="644" t="s">
        <v>190</v>
      </c>
      <c r="D132" s="645" t="str">
        <f>IF(OR('3. Production'!$BA$81="",'3. Production'!$BA$81="x"),"",'3. Production'!$BQ$81)</f>
        <v/>
      </c>
      <c r="E132" s="646" t="str">
        <f>IF(D132&gt;=2,"",IF(D132&gt;=1,SUM(auditDate+$H$5),SUM(auditDate+$H$6)))</f>
        <v/>
      </c>
      <c r="F132" s="1151" t="s">
        <v>18</v>
      </c>
      <c r="G132" s="1154"/>
      <c r="H132" s="1157"/>
      <c r="I132" s="1157"/>
      <c r="J132" s="1157"/>
      <c r="K132" s="1157"/>
      <c r="L132" s="1157"/>
      <c r="M132" s="1157"/>
      <c r="N132" s="1160"/>
      <c r="O132" s="623"/>
    </row>
    <row r="133" spans="1:15">
      <c r="A133" s="554"/>
      <c r="B133" s="643" t="str">
        <f>CONCATENATE(B131,".2")</f>
        <v>3.4.2</v>
      </c>
      <c r="C133" s="591" t="s">
        <v>191</v>
      </c>
      <c r="D133" s="645" t="str">
        <f>IF('3. Production'!$BA$83="","",'3. Production'!$BQ$83)</f>
        <v/>
      </c>
      <c r="E133" s="646" t="str">
        <f>IF(D133&gt;=2,"",IF(D133&gt;=1,SUM(auditDate+$H$5),SUM(auditDate+$H$6)))</f>
        <v/>
      </c>
      <c r="F133" s="1152"/>
      <c r="G133" s="1155"/>
      <c r="H133" s="1158"/>
      <c r="I133" s="1158"/>
      <c r="J133" s="1158"/>
      <c r="K133" s="1158"/>
      <c r="L133" s="1158"/>
      <c r="M133" s="1158"/>
      <c r="N133" s="1161"/>
      <c r="O133" s="623"/>
    </row>
    <row r="134" spans="1:15">
      <c r="A134" s="554"/>
      <c r="B134" s="643" t="str">
        <f>CONCATENATE(B131,".3")</f>
        <v>3.4.3</v>
      </c>
      <c r="C134" s="647" t="s">
        <v>192</v>
      </c>
      <c r="D134" s="645" t="str">
        <f>IF('3. Production'!$BA$90="","",'3. Production'!$BQ$90)</f>
        <v/>
      </c>
      <c r="E134" s="646" t="str">
        <f>IF(D134&gt;=2,"",IF(D134&gt;=1,SUM(auditDate+$H$5),SUM(auditDate+$H$6)))</f>
        <v/>
      </c>
      <c r="F134" s="1152"/>
      <c r="G134" s="1155"/>
      <c r="H134" s="1158"/>
      <c r="I134" s="1158"/>
      <c r="J134" s="1158"/>
      <c r="K134" s="1158"/>
      <c r="L134" s="1158"/>
      <c r="M134" s="1158"/>
      <c r="N134" s="1161"/>
      <c r="O134" s="623"/>
    </row>
    <row r="135" spans="1:15">
      <c r="A135" s="554"/>
      <c r="B135" s="643" t="str">
        <f>CONCATENATE(B131,".4")</f>
        <v>3.4.4</v>
      </c>
      <c r="C135" s="647" t="s">
        <v>193</v>
      </c>
      <c r="D135" s="645" t="str">
        <f>IF('3. Production'!$BA$92="","",'3. Production'!$BQ$92)</f>
        <v/>
      </c>
      <c r="E135" s="646" t="str">
        <f>IF(D135&gt;=2,"",IF(D135&gt;=1,SUM(auditDate+$H$5),SUM(auditDate+$H$6)))</f>
        <v/>
      </c>
      <c r="F135" s="1174"/>
      <c r="G135" s="1175"/>
      <c r="H135" s="1186"/>
      <c r="I135" s="1186"/>
      <c r="J135" s="1186"/>
      <c r="K135" s="1186"/>
      <c r="L135" s="1186"/>
      <c r="M135" s="1186"/>
      <c r="N135" s="1198"/>
      <c r="O135" s="623"/>
    </row>
    <row r="136" spans="1:15">
      <c r="A136" s="554"/>
      <c r="B136" s="636">
        <v>3.5</v>
      </c>
      <c r="C136" s="637" t="str">
        <f>IF('3. Production'!$F$21="","",'3. Production'!$F$21)</f>
        <v>Process and Product Improvement</v>
      </c>
      <c r="D136" s="638" t="str">
        <f>'3. Production'!$AZ$95</f>
        <v/>
      </c>
      <c r="E136" s="628" t="str">
        <f>IF(D136&gt;=0.85,"",IF(D136&gt;=0,SUM(auditDate+$H$5),SUM(auditDate+$H$6)))</f>
        <v/>
      </c>
      <c r="F136" s="639"/>
      <c r="G136" s="640"/>
      <c r="H136" s="641"/>
      <c r="I136" s="641"/>
      <c r="J136" s="641"/>
      <c r="K136" s="641"/>
      <c r="L136" s="641"/>
      <c r="M136" s="641"/>
      <c r="N136" s="642"/>
      <c r="O136" s="619"/>
    </row>
    <row r="137" spans="1:15">
      <c r="A137" s="554"/>
      <c r="B137" s="643" t="str">
        <f>CONCATENATE(B136,".1")</f>
        <v>3.5.1</v>
      </c>
      <c r="C137" s="644" t="s">
        <v>190</v>
      </c>
      <c r="D137" s="645" t="str">
        <f>IF(OR('3. Production'!$BA$97="",'3. Production'!$BA$97="x"),"",'3. Production'!$BQ$97)</f>
        <v/>
      </c>
      <c r="E137" s="646" t="str">
        <f>IF(D137&gt;=2,"",IF(D137&gt;=1,SUM(auditDate+$H$5),SUM(auditDate+$H$6)))</f>
        <v/>
      </c>
      <c r="F137" s="1151" t="s">
        <v>18</v>
      </c>
      <c r="G137" s="1154"/>
      <c r="H137" s="1157"/>
      <c r="I137" s="1157"/>
      <c r="J137" s="1157"/>
      <c r="K137" s="1157"/>
      <c r="L137" s="1157"/>
      <c r="M137" s="1157"/>
      <c r="N137" s="1160"/>
      <c r="O137" s="623"/>
    </row>
    <row r="138" spans="1:15">
      <c r="A138" s="554"/>
      <c r="B138" s="643" t="str">
        <f>CONCATENATE(B136,".2")</f>
        <v>3.5.2</v>
      </c>
      <c r="C138" s="591" t="s">
        <v>191</v>
      </c>
      <c r="D138" s="645" t="str">
        <f>IF('3. Production'!$BA$99="","",'3. Production'!$BQ$99)</f>
        <v/>
      </c>
      <c r="E138" s="646" t="str">
        <f>IF(D138&gt;=2,"",IF(D138&gt;=1,SUM(auditDate+$H$5),SUM(auditDate+$H$6)))</f>
        <v/>
      </c>
      <c r="F138" s="1152"/>
      <c r="G138" s="1155"/>
      <c r="H138" s="1158"/>
      <c r="I138" s="1158"/>
      <c r="J138" s="1158"/>
      <c r="K138" s="1158"/>
      <c r="L138" s="1158"/>
      <c r="M138" s="1158"/>
      <c r="N138" s="1161"/>
      <c r="O138" s="623"/>
    </row>
    <row r="139" spans="1:15">
      <c r="A139" s="554"/>
      <c r="B139" s="643" t="str">
        <f>CONCATENATE(B136,".3")</f>
        <v>3.5.3</v>
      </c>
      <c r="C139" s="647" t="s">
        <v>192</v>
      </c>
      <c r="D139" s="645" t="str">
        <f>IF('3. Production'!$BA$106="","",'3. Production'!$BQ$106)</f>
        <v/>
      </c>
      <c r="E139" s="646" t="str">
        <f>IF(D139&gt;=2,"",IF(D139&gt;=1,SUM(auditDate+$H$5),SUM(auditDate+$H$6)))</f>
        <v/>
      </c>
      <c r="F139" s="1152"/>
      <c r="G139" s="1155"/>
      <c r="H139" s="1158"/>
      <c r="I139" s="1158"/>
      <c r="J139" s="1158"/>
      <c r="K139" s="1158"/>
      <c r="L139" s="1158"/>
      <c r="M139" s="1158"/>
      <c r="N139" s="1161"/>
      <c r="O139" s="623"/>
    </row>
    <row r="140" spans="1:15">
      <c r="A140" s="554"/>
      <c r="B140" s="643" t="str">
        <f>CONCATENATE(B136,".4")</f>
        <v>3.5.4</v>
      </c>
      <c r="C140" s="647" t="s">
        <v>193</v>
      </c>
      <c r="D140" s="645" t="str">
        <f>IF('3. Production'!$BA$108="","",'3. Production'!$BQ$108)</f>
        <v/>
      </c>
      <c r="E140" s="646" t="str">
        <f>IF(D140&gt;=2,"",IF(D140&gt;=1,SUM(auditDate+$H$5),SUM(auditDate+$H$6)))</f>
        <v/>
      </c>
      <c r="F140" s="1174"/>
      <c r="G140" s="1175"/>
      <c r="H140" s="1186"/>
      <c r="I140" s="1186"/>
      <c r="J140" s="1186"/>
      <c r="K140" s="1186"/>
      <c r="L140" s="1186"/>
      <c r="M140" s="1186"/>
      <c r="N140" s="1198"/>
      <c r="O140" s="623"/>
    </row>
    <row r="141" spans="1:15">
      <c r="A141" s="554"/>
      <c r="B141" s="636">
        <v>3.6</v>
      </c>
      <c r="C141" s="637" t="str">
        <f>IF('3. Production'!$F$22="","",'3. Production'!$F$22)</f>
        <v>By-pass control for SC/CC</v>
      </c>
      <c r="D141" s="638" t="str">
        <f>'3. Production'!$AZ$111</f>
        <v/>
      </c>
      <c r="E141" s="628" t="str">
        <f>IF(D141&gt;=0.85,"",IF(D141&gt;=0,SUM(auditDate+$H$5),SUM(auditDate+$H$6)))</f>
        <v/>
      </c>
      <c r="F141" s="639"/>
      <c r="G141" s="640"/>
      <c r="H141" s="641"/>
      <c r="I141" s="641"/>
      <c r="J141" s="641"/>
      <c r="K141" s="641"/>
      <c r="L141" s="641"/>
      <c r="M141" s="641"/>
      <c r="N141" s="642"/>
      <c r="O141" s="619"/>
    </row>
    <row r="142" spans="1:15">
      <c r="A142" s="554"/>
      <c r="B142" s="597" t="str">
        <f>CONCATENATE(B141,".1")</f>
        <v>3.6.1</v>
      </c>
      <c r="C142" s="591" t="s">
        <v>190</v>
      </c>
      <c r="D142" s="645" t="str">
        <f>IF(OR('3. Production'!$BA$113="",'3. Production'!$BA$113="x"),"",'3. Production'!$BQ$113)</f>
        <v/>
      </c>
      <c r="E142" s="646" t="str">
        <f>IF(D142&gt;=2,"",IF(D142&gt;=1,SUM(auditDate+$H$5),SUM(auditDate+$H$6)))</f>
        <v/>
      </c>
      <c r="F142" s="1151" t="s">
        <v>18</v>
      </c>
      <c r="G142" s="1154"/>
      <c r="H142" s="1157"/>
      <c r="I142" s="1157"/>
      <c r="J142" s="1157"/>
      <c r="K142" s="1157"/>
      <c r="L142" s="1157"/>
      <c r="M142" s="1157"/>
      <c r="N142" s="1160"/>
      <c r="O142" s="623"/>
    </row>
    <row r="143" spans="1:15">
      <c r="A143" s="554"/>
      <c r="B143" s="643" t="str">
        <f>CONCATENATE(B141,".2")</f>
        <v>3.6.2</v>
      </c>
      <c r="C143" s="591" t="s">
        <v>191</v>
      </c>
      <c r="D143" s="645" t="str">
        <f>IF('3. Production'!$BA$115="","",'3. Production'!$BQ$115)</f>
        <v/>
      </c>
      <c r="E143" s="646" t="str">
        <f>IF(D143&gt;=2,"",IF(D143&gt;=1,SUM(auditDate+$H$5),SUM(auditDate+$H$6)))</f>
        <v/>
      </c>
      <c r="F143" s="1152"/>
      <c r="G143" s="1155"/>
      <c r="H143" s="1158"/>
      <c r="I143" s="1158"/>
      <c r="J143" s="1158"/>
      <c r="K143" s="1158"/>
      <c r="L143" s="1158"/>
      <c r="M143" s="1158"/>
      <c r="N143" s="1161"/>
      <c r="O143" s="623"/>
    </row>
    <row r="144" spans="1:15">
      <c r="A144" s="554"/>
      <c r="B144" s="643" t="str">
        <f>CONCATENATE(B141,".3")</f>
        <v>3.6.3</v>
      </c>
      <c r="C144" s="647" t="s">
        <v>192</v>
      </c>
      <c r="D144" s="645" t="str">
        <f>IF('3. Production'!$BA$122="","",'3. Production'!$BQ$122)</f>
        <v/>
      </c>
      <c r="E144" s="646" t="str">
        <f>IF(D144&gt;=2,"",IF(D144&gt;=1,SUM(auditDate+$H$5),SUM(auditDate+$H$6)))</f>
        <v/>
      </c>
      <c r="F144" s="1152"/>
      <c r="G144" s="1155"/>
      <c r="H144" s="1158"/>
      <c r="I144" s="1158"/>
      <c r="J144" s="1158"/>
      <c r="K144" s="1158"/>
      <c r="L144" s="1158"/>
      <c r="M144" s="1158"/>
      <c r="N144" s="1161"/>
      <c r="O144" s="623"/>
    </row>
    <row r="145" spans="1:15" ht="14" thickBot="1">
      <c r="A145" s="554"/>
      <c r="B145" s="602" t="str">
        <f>CONCATENATE(B141,".4")</f>
        <v>3.6.4</v>
      </c>
      <c r="C145" s="648" t="s">
        <v>193</v>
      </c>
      <c r="D145" s="649" t="str">
        <f>IF('3. Production'!$BA$124="","",'3. Production'!$BQ$124)</f>
        <v/>
      </c>
      <c r="E145" s="650" t="str">
        <f>IF(D145&gt;=2,"",IF(D145&gt;=1,SUM(auditDate+$H$5),SUM(auditDate+$H$6)))</f>
        <v/>
      </c>
      <c r="F145" s="1153"/>
      <c r="G145" s="1156"/>
      <c r="H145" s="1159"/>
      <c r="I145" s="1159"/>
      <c r="J145" s="1159"/>
      <c r="K145" s="1159"/>
      <c r="L145" s="1159"/>
      <c r="M145" s="1159"/>
      <c r="N145" s="1162"/>
      <c r="O145" s="623"/>
    </row>
    <row r="146" spans="1:15" ht="16" thickBot="1">
      <c r="A146" s="554"/>
      <c r="B146" s="1164" t="s">
        <v>200</v>
      </c>
      <c r="C146" s="1165"/>
      <c r="D146" s="610" t="str">
        <f>'4. Materials'!$AZ$23</f>
        <v/>
      </c>
      <c r="E146" s="634" t="str">
        <f>IF(MAX(E147:E176)=0,"",MAX(E147:E176))</f>
        <v/>
      </c>
      <c r="F146" s="584"/>
      <c r="G146" s="584"/>
      <c r="H146" s="585">
        <v>1</v>
      </c>
      <c r="I146" s="586">
        <v>2</v>
      </c>
      <c r="J146" s="586">
        <v>3</v>
      </c>
      <c r="K146" s="586">
        <v>4</v>
      </c>
      <c r="L146" s="586">
        <v>5</v>
      </c>
      <c r="M146" s="587">
        <v>6</v>
      </c>
      <c r="N146" s="588"/>
      <c r="O146" s="560"/>
    </row>
    <row r="147" spans="1:15">
      <c r="A147" s="554"/>
      <c r="B147" s="636">
        <v>4.0999999999999996</v>
      </c>
      <c r="C147" s="637" t="str">
        <f>IF('4. Materials'!$F$17="","",'4. Materials'!$F$17)</f>
        <v>Schedule &amp; Capacity Planning</v>
      </c>
      <c r="D147" s="638" t="str">
        <f>'4. Materials'!$AZ$31</f>
        <v/>
      </c>
      <c r="E147" s="628" t="str">
        <f>IF(D147&gt;=0.85,"",IF(D147&gt;=0,SUM(auditDate+$H$5),SUM(auditDate+$H$6)))</f>
        <v/>
      </c>
      <c r="F147" s="639"/>
      <c r="G147" s="640"/>
      <c r="H147" s="641"/>
      <c r="I147" s="641"/>
      <c r="J147" s="641"/>
      <c r="K147" s="641"/>
      <c r="L147" s="641"/>
      <c r="M147" s="641"/>
      <c r="N147" s="642"/>
      <c r="O147" s="619"/>
    </row>
    <row r="148" spans="1:15">
      <c r="A148" s="554"/>
      <c r="B148" s="643" t="str">
        <f>CONCATENATE(B147,".1")</f>
        <v>4.1.1</v>
      </c>
      <c r="C148" s="644" t="s">
        <v>190</v>
      </c>
      <c r="D148" s="645" t="str">
        <f>IF(OR('4. Materials'!$BA$33="",'4. Materials'!$BA$33="x"),"",'4. Materials'!$BQ$33)</f>
        <v/>
      </c>
      <c r="E148" s="646" t="str">
        <f>IF(D148&gt;=2,"",IF(D148&gt;=1,SUM(auditDate+$H$5),SUM(auditDate+$H$6)))</f>
        <v/>
      </c>
      <c r="F148" s="1151" t="s">
        <v>18</v>
      </c>
      <c r="G148" s="1151"/>
      <c r="H148" s="1157"/>
      <c r="I148" s="1157"/>
      <c r="J148" s="1157"/>
      <c r="K148" s="1157"/>
      <c r="L148" s="1157"/>
      <c r="M148" s="1157"/>
      <c r="N148" s="1160"/>
      <c r="O148" s="619"/>
    </row>
    <row r="149" spans="1:15">
      <c r="A149" s="554"/>
      <c r="B149" s="643" t="str">
        <f>CONCATENATE(B147,".2")</f>
        <v>4.1.2</v>
      </c>
      <c r="C149" s="591" t="s">
        <v>191</v>
      </c>
      <c r="D149" s="645" t="str">
        <f>IF('4. Materials'!$BA$35="","",'4. Materials'!$BQ$35)</f>
        <v/>
      </c>
      <c r="E149" s="646" t="str">
        <f>IF(D149&gt;=2,"",IF(D149&gt;=1,SUM(auditDate+$H$5),SUM(auditDate+$H$6)))</f>
        <v/>
      </c>
      <c r="F149" s="1152"/>
      <c r="G149" s="1152"/>
      <c r="H149" s="1158"/>
      <c r="I149" s="1158"/>
      <c r="J149" s="1158"/>
      <c r="K149" s="1158"/>
      <c r="L149" s="1158"/>
      <c r="M149" s="1158"/>
      <c r="N149" s="1161"/>
      <c r="O149" s="619"/>
    </row>
    <row r="150" spans="1:15">
      <c r="A150" s="554"/>
      <c r="B150" s="643" t="str">
        <f>CONCATENATE(B147,".3")</f>
        <v>4.1.3</v>
      </c>
      <c r="C150" s="647" t="s">
        <v>192</v>
      </c>
      <c r="D150" s="645" t="str">
        <f>IF('4. Materials'!$BA$42="","",'4. Materials'!$BQ$42)</f>
        <v/>
      </c>
      <c r="E150" s="646" t="str">
        <f>IF(D150&gt;=2,"",IF(D150&gt;=1,SUM(auditDate+$H$5),SUM(auditDate+$H$6)))</f>
        <v/>
      </c>
      <c r="F150" s="1152"/>
      <c r="G150" s="1152"/>
      <c r="H150" s="1158"/>
      <c r="I150" s="1158"/>
      <c r="J150" s="1158"/>
      <c r="K150" s="1158"/>
      <c r="L150" s="1158"/>
      <c r="M150" s="1158"/>
      <c r="N150" s="1161"/>
      <c r="O150" s="623"/>
    </row>
    <row r="151" spans="1:15">
      <c r="A151" s="554"/>
      <c r="B151" s="643" t="str">
        <f>CONCATENATE(B147,".4")</f>
        <v>4.1.4</v>
      </c>
      <c r="C151" s="647" t="s">
        <v>193</v>
      </c>
      <c r="D151" s="645" t="str">
        <f>IF('4. Materials'!$BA$44="","",'4. Materials'!$BQ$44)</f>
        <v/>
      </c>
      <c r="E151" s="646" t="str">
        <f>IF(D151&gt;=2,"",IF(D151&gt;=1,SUM(auditDate+$H$5),SUM(auditDate+$H$6)))</f>
        <v/>
      </c>
      <c r="F151" s="1174"/>
      <c r="G151" s="1174"/>
      <c r="H151" s="1186"/>
      <c r="I151" s="1186"/>
      <c r="J151" s="1186"/>
      <c r="K151" s="1186"/>
      <c r="L151" s="1186"/>
      <c r="M151" s="1186"/>
      <c r="N151" s="1198"/>
      <c r="O151" s="623"/>
    </row>
    <row r="152" spans="1:15">
      <c r="A152" s="554"/>
      <c r="B152" s="636">
        <v>4.2</v>
      </c>
      <c r="C152" s="637" t="str">
        <f>IF('4. Materials'!$F$18="","",'4. Materials'!$F$18)</f>
        <v>Traceability &amp; Lot Control</v>
      </c>
      <c r="D152" s="638" t="str">
        <f>'4. Materials'!$AZ$47</f>
        <v/>
      </c>
      <c r="E152" s="628" t="str">
        <f>IF(D152&gt;=0.85,"",IF(D152&gt;=0,SUM(auditDate+$H$5),SUM(auditDate+$H$6)))</f>
        <v/>
      </c>
      <c r="F152" s="639"/>
      <c r="G152" s="640"/>
      <c r="H152" s="641"/>
      <c r="I152" s="641"/>
      <c r="J152" s="641"/>
      <c r="K152" s="641"/>
      <c r="L152" s="641"/>
      <c r="M152" s="641"/>
      <c r="N152" s="642"/>
      <c r="O152" s="619"/>
    </row>
    <row r="153" spans="1:15">
      <c r="A153" s="554"/>
      <c r="B153" s="643" t="str">
        <f>CONCATENATE(B152,".1")</f>
        <v>4.2.1</v>
      </c>
      <c r="C153" s="644" t="s">
        <v>190</v>
      </c>
      <c r="D153" s="645" t="str">
        <f>IF(OR('4. Materials'!$BA$49="",'4. Materials'!$BA$49="x"),"",'4. Materials'!$BQ$49)</f>
        <v/>
      </c>
      <c r="E153" s="646" t="str">
        <f>IF(D153&gt;=2,"",IF(D153&gt;=1,SUM(auditDate+$H$5),SUM(auditDate+$H$6)))</f>
        <v/>
      </c>
      <c r="F153" s="1151" t="s">
        <v>18</v>
      </c>
      <c r="G153" s="1154"/>
      <c r="H153" s="1157"/>
      <c r="I153" s="1157"/>
      <c r="J153" s="1157"/>
      <c r="K153" s="1157"/>
      <c r="L153" s="1157"/>
      <c r="M153" s="1157"/>
      <c r="N153" s="1160"/>
      <c r="O153" s="623"/>
    </row>
    <row r="154" spans="1:15">
      <c r="A154" s="554"/>
      <c r="B154" s="643" t="str">
        <f>CONCATENATE(B152,".2")</f>
        <v>4.2.2</v>
      </c>
      <c r="C154" s="591" t="s">
        <v>191</v>
      </c>
      <c r="D154" s="645" t="str">
        <f>IF('4. Materials'!$BA$51="","",'4. Materials'!$BQ$51)</f>
        <v/>
      </c>
      <c r="E154" s="646" t="str">
        <f>IF(D154&gt;=2,"",IF(D154&gt;=1,SUM(auditDate+$H$5),SUM(auditDate+$H$6)))</f>
        <v/>
      </c>
      <c r="F154" s="1152"/>
      <c r="G154" s="1155"/>
      <c r="H154" s="1158"/>
      <c r="I154" s="1158"/>
      <c r="J154" s="1158"/>
      <c r="K154" s="1158"/>
      <c r="L154" s="1158"/>
      <c r="M154" s="1158"/>
      <c r="N154" s="1161"/>
      <c r="O154" s="623"/>
    </row>
    <row r="155" spans="1:15">
      <c r="A155" s="554"/>
      <c r="B155" s="643" t="str">
        <f>CONCATENATE(B152,".3")</f>
        <v>4.2.3</v>
      </c>
      <c r="C155" s="647" t="s">
        <v>192</v>
      </c>
      <c r="D155" s="645" t="str">
        <f>IF('4. Materials'!$BA$58="","",'4. Materials'!$BQ$58)</f>
        <v/>
      </c>
      <c r="E155" s="646" t="str">
        <f>IF(D155&gt;=2,"",IF(D155&gt;=1,SUM(auditDate+$H$5),SUM(auditDate+$H$6)))</f>
        <v/>
      </c>
      <c r="F155" s="1152"/>
      <c r="G155" s="1155"/>
      <c r="H155" s="1158"/>
      <c r="I155" s="1158"/>
      <c r="J155" s="1158"/>
      <c r="K155" s="1158"/>
      <c r="L155" s="1158"/>
      <c r="M155" s="1158"/>
      <c r="N155" s="1161"/>
      <c r="O155" s="623"/>
    </row>
    <row r="156" spans="1:15">
      <c r="A156" s="554"/>
      <c r="B156" s="643" t="str">
        <f>CONCATENATE(B152,".4")</f>
        <v>4.2.4</v>
      </c>
      <c r="C156" s="647" t="s">
        <v>193</v>
      </c>
      <c r="D156" s="645" t="str">
        <f>IF('4. Materials'!$BA$60="","",'4. Materials'!$BQ$60)</f>
        <v/>
      </c>
      <c r="E156" s="646" t="str">
        <f>IF(D156&gt;=2,"",IF(D156&gt;=1,SUM(auditDate+$H$5),SUM(auditDate+$H$6)))</f>
        <v/>
      </c>
      <c r="F156" s="1174"/>
      <c r="G156" s="1175"/>
      <c r="H156" s="1186"/>
      <c r="I156" s="1186"/>
      <c r="J156" s="1186"/>
      <c r="K156" s="1186"/>
      <c r="L156" s="1186"/>
      <c r="M156" s="1186"/>
      <c r="N156" s="1198"/>
      <c r="O156" s="623"/>
    </row>
    <row r="157" spans="1:15">
      <c r="A157" s="554"/>
      <c r="B157" s="636">
        <v>4.3</v>
      </c>
      <c r="C157" s="637" t="str">
        <f>IF('4. Materials'!$F$19="","",'4. Materials'!$F$19)</f>
        <v>Labeling Practices</v>
      </c>
      <c r="D157" s="638" t="str">
        <f>'4. Materials'!$AZ$63</f>
        <v/>
      </c>
      <c r="E157" s="628" t="str">
        <f>IF(D157&gt;=0.85,"",IF(D157&gt;=0,SUM(auditDate+$H$5),SUM(auditDate+$H$6)))</f>
        <v/>
      </c>
      <c r="F157" s="639"/>
      <c r="G157" s="640"/>
      <c r="H157" s="641"/>
      <c r="I157" s="641"/>
      <c r="J157" s="641"/>
      <c r="K157" s="641"/>
      <c r="L157" s="641"/>
      <c r="M157" s="641"/>
      <c r="N157" s="642"/>
      <c r="O157" s="619"/>
    </row>
    <row r="158" spans="1:15">
      <c r="A158" s="554"/>
      <c r="B158" s="643" t="str">
        <f>CONCATENATE(B157,".1")</f>
        <v>4.3.1</v>
      </c>
      <c r="C158" s="644" t="s">
        <v>190</v>
      </c>
      <c r="D158" s="645" t="str">
        <f>IF(OR('4. Materials'!$BA$65="",'4. Materials'!$BA$65="x"),"",'4. Materials'!$BQ$65)</f>
        <v/>
      </c>
      <c r="E158" s="646" t="str">
        <f>IF(D158&gt;=2,"",IF(D158&gt;=1,SUM(auditDate+$H$5),SUM(auditDate+$H$6)))</f>
        <v/>
      </c>
      <c r="F158" s="1151" t="s">
        <v>18</v>
      </c>
      <c r="G158" s="1154"/>
      <c r="H158" s="1157"/>
      <c r="I158" s="1157"/>
      <c r="J158" s="1157"/>
      <c r="K158" s="1157"/>
      <c r="L158" s="1157"/>
      <c r="M158" s="1157"/>
      <c r="N158" s="1160"/>
      <c r="O158" s="623"/>
    </row>
    <row r="159" spans="1:15">
      <c r="A159" s="554"/>
      <c r="B159" s="643" t="str">
        <f>CONCATENATE(B157,".2")</f>
        <v>4.3.2</v>
      </c>
      <c r="C159" s="591" t="s">
        <v>191</v>
      </c>
      <c r="D159" s="645" t="str">
        <f>IF('4. Materials'!$BA$67="","",'4. Materials'!$BQ$67)</f>
        <v/>
      </c>
      <c r="E159" s="646" t="str">
        <f>IF(D159&gt;=2,"",IF(D159&gt;=1,SUM(auditDate+$H$5),SUM(auditDate+$H$6)))</f>
        <v/>
      </c>
      <c r="F159" s="1152"/>
      <c r="G159" s="1155"/>
      <c r="H159" s="1158"/>
      <c r="I159" s="1158"/>
      <c r="J159" s="1158"/>
      <c r="K159" s="1158"/>
      <c r="L159" s="1158"/>
      <c r="M159" s="1158"/>
      <c r="N159" s="1161"/>
      <c r="O159" s="623"/>
    </row>
    <row r="160" spans="1:15">
      <c r="A160" s="554"/>
      <c r="B160" s="643" t="str">
        <f>CONCATENATE(B157,".3")</f>
        <v>4.3.3</v>
      </c>
      <c r="C160" s="647" t="s">
        <v>192</v>
      </c>
      <c r="D160" s="645" t="str">
        <f>IF('4. Materials'!$BA$74="","",'4. Materials'!$BQ$74)</f>
        <v/>
      </c>
      <c r="E160" s="646" t="str">
        <f>IF(D160&gt;=2,"",IF(D160&gt;=1,SUM(auditDate+$H$5),SUM(auditDate+$H$6)))</f>
        <v/>
      </c>
      <c r="F160" s="1152"/>
      <c r="G160" s="1155"/>
      <c r="H160" s="1158"/>
      <c r="I160" s="1158"/>
      <c r="J160" s="1158"/>
      <c r="K160" s="1158"/>
      <c r="L160" s="1158"/>
      <c r="M160" s="1158"/>
      <c r="N160" s="1161"/>
      <c r="O160" s="623"/>
    </row>
    <row r="161" spans="1:15">
      <c r="A161" s="554"/>
      <c r="B161" s="643" t="str">
        <f>CONCATENATE(B157,".4")</f>
        <v>4.3.4</v>
      </c>
      <c r="C161" s="647" t="s">
        <v>193</v>
      </c>
      <c r="D161" s="645" t="str">
        <f>IF('4. Materials'!$BA$76="","",'4. Materials'!$BQ$76)</f>
        <v/>
      </c>
      <c r="E161" s="646" t="str">
        <f>IF(D161&gt;=2,"",IF(D161&gt;=1,SUM(auditDate+$H$5),SUM(auditDate+$H$6)))</f>
        <v/>
      </c>
      <c r="F161" s="1174"/>
      <c r="G161" s="1175"/>
      <c r="H161" s="1186"/>
      <c r="I161" s="1186"/>
      <c r="J161" s="1186"/>
      <c r="K161" s="1186"/>
      <c r="L161" s="1186"/>
      <c r="M161" s="1186"/>
      <c r="N161" s="1198"/>
      <c r="O161" s="623"/>
    </row>
    <row r="162" spans="1:15">
      <c r="A162" s="554"/>
      <c r="B162" s="636">
        <v>4.4000000000000004</v>
      </c>
      <c r="C162" s="637" t="str">
        <f>IF('4. Materials'!$F$20="","",'4. Materials'!$F$20)</f>
        <v>Inventory Management</v>
      </c>
      <c r="D162" s="638" t="str">
        <f>'4. Materials'!$AZ$79</f>
        <v/>
      </c>
      <c r="E162" s="628" t="str">
        <f>IF(D162&gt;=0.85,"",IF(D162&gt;=0,SUM(auditDate+$H$5),SUM(auditDate+$H$6)))</f>
        <v/>
      </c>
      <c r="F162" s="639"/>
      <c r="G162" s="640"/>
      <c r="H162" s="641"/>
      <c r="I162" s="641"/>
      <c r="J162" s="641"/>
      <c r="K162" s="641"/>
      <c r="L162" s="641"/>
      <c r="M162" s="641"/>
      <c r="N162" s="642"/>
      <c r="O162" s="619"/>
    </row>
    <row r="163" spans="1:15">
      <c r="A163" s="554"/>
      <c r="B163" s="643" t="str">
        <f>CONCATENATE(B162,".1")</f>
        <v>4.4.1</v>
      </c>
      <c r="C163" s="644" t="s">
        <v>190</v>
      </c>
      <c r="D163" s="645" t="str">
        <f>IF(OR('4. Materials'!$BA$81="",'4. Materials'!$BA$81="x"),"",'4. Materials'!$BQ$81)</f>
        <v/>
      </c>
      <c r="E163" s="646" t="str">
        <f>IF(D163&gt;=2,"",IF(D163&gt;=1,SUM(auditDate+$H$5),SUM(auditDate+$H$6)))</f>
        <v/>
      </c>
      <c r="F163" s="1151" t="s">
        <v>18</v>
      </c>
      <c r="G163" s="1154"/>
      <c r="H163" s="1157"/>
      <c r="I163" s="1157"/>
      <c r="J163" s="1157"/>
      <c r="K163" s="1157"/>
      <c r="L163" s="1157"/>
      <c r="M163" s="1157"/>
      <c r="N163" s="1160"/>
      <c r="O163" s="623"/>
    </row>
    <row r="164" spans="1:15">
      <c r="A164" s="554"/>
      <c r="B164" s="643" t="str">
        <f>CONCATENATE(B162,".2")</f>
        <v>4.4.2</v>
      </c>
      <c r="C164" s="591" t="s">
        <v>191</v>
      </c>
      <c r="D164" s="645" t="str">
        <f>IF('4. Materials'!$BA$83="","",'4. Materials'!$BQ$83)</f>
        <v/>
      </c>
      <c r="E164" s="646" t="str">
        <f>IF(D164&gt;=2,"",IF(D164&gt;=1,SUM(auditDate+$H$5),SUM(auditDate+$H$6)))</f>
        <v/>
      </c>
      <c r="F164" s="1152"/>
      <c r="G164" s="1155"/>
      <c r="H164" s="1158"/>
      <c r="I164" s="1158"/>
      <c r="J164" s="1158"/>
      <c r="K164" s="1158"/>
      <c r="L164" s="1158"/>
      <c r="M164" s="1158"/>
      <c r="N164" s="1161"/>
      <c r="O164" s="623"/>
    </row>
    <row r="165" spans="1:15">
      <c r="A165" s="554"/>
      <c r="B165" s="643" t="str">
        <f>CONCATENATE(B162,".3")</f>
        <v>4.4.3</v>
      </c>
      <c r="C165" s="647" t="s">
        <v>192</v>
      </c>
      <c r="D165" s="645" t="str">
        <f>IF('4. Materials'!$BA$90="","",'4. Materials'!$BQ$90)</f>
        <v/>
      </c>
      <c r="E165" s="646" t="str">
        <f>IF(D165&gt;=2,"",IF(D165&gt;=1,SUM(auditDate+$H$5),SUM(auditDate+$H$6)))</f>
        <v/>
      </c>
      <c r="F165" s="1152"/>
      <c r="G165" s="1155"/>
      <c r="H165" s="1158"/>
      <c r="I165" s="1158"/>
      <c r="J165" s="1158"/>
      <c r="K165" s="1158"/>
      <c r="L165" s="1158"/>
      <c r="M165" s="1158"/>
      <c r="N165" s="1161"/>
      <c r="O165" s="623"/>
    </row>
    <row r="166" spans="1:15">
      <c r="A166" s="554"/>
      <c r="B166" s="643" t="str">
        <f>CONCATENATE(B162,".4")</f>
        <v>4.4.4</v>
      </c>
      <c r="C166" s="647" t="s">
        <v>193</v>
      </c>
      <c r="D166" s="645" t="str">
        <f>IF('4. Materials'!$BA$92="","",'4. Materials'!$BQ$92)</f>
        <v/>
      </c>
      <c r="E166" s="646" t="str">
        <f>IF(D166&gt;=2,"",IF(D166&gt;=1,SUM(auditDate+$H$5),SUM(auditDate+$H$6)))</f>
        <v/>
      </c>
      <c r="F166" s="1174"/>
      <c r="G166" s="1175"/>
      <c r="H166" s="1186"/>
      <c r="I166" s="1186"/>
      <c r="J166" s="1186"/>
      <c r="K166" s="1186"/>
      <c r="L166" s="1186"/>
      <c r="M166" s="1186"/>
      <c r="N166" s="1198"/>
      <c r="O166" s="623"/>
    </row>
    <row r="167" spans="1:15">
      <c r="A167" s="554"/>
      <c r="B167" s="636">
        <v>4.5</v>
      </c>
      <c r="C167" s="637" t="str">
        <f>IF('4. Materials'!$F$21="","",'4. Materials'!$F$21)</f>
        <v>Packaging</v>
      </c>
      <c r="D167" s="638" t="str">
        <f>'4. Materials'!$AZ$95</f>
        <v/>
      </c>
      <c r="E167" s="628" t="str">
        <f>IF(D167&gt;=0.85,"",IF(D167&gt;=0,SUM(auditDate+$H$5),SUM(auditDate+$H$6)))</f>
        <v/>
      </c>
      <c r="F167" s="639"/>
      <c r="G167" s="640"/>
      <c r="H167" s="641"/>
      <c r="I167" s="641"/>
      <c r="J167" s="641"/>
      <c r="K167" s="641"/>
      <c r="L167" s="641"/>
      <c r="M167" s="641"/>
      <c r="N167" s="642"/>
      <c r="O167" s="619"/>
    </row>
    <row r="168" spans="1:15">
      <c r="A168" s="554"/>
      <c r="B168" s="643" t="str">
        <f>CONCATENATE(B167,".1")</f>
        <v>4.5.1</v>
      </c>
      <c r="C168" s="644" t="s">
        <v>190</v>
      </c>
      <c r="D168" s="645" t="str">
        <f>IF(OR('4. Materials'!$BA$97="",'4. Materials'!$BA$97="x"),"",'4. Materials'!$BQ$97)</f>
        <v/>
      </c>
      <c r="E168" s="646" t="str">
        <f>IF(D168&gt;=2,"",IF(D168&gt;=1,SUM(auditDate+$H$5),SUM(auditDate+$H$6)))</f>
        <v/>
      </c>
      <c r="F168" s="1151" t="s">
        <v>18</v>
      </c>
      <c r="G168" s="1154"/>
      <c r="H168" s="1157"/>
      <c r="I168" s="1157"/>
      <c r="J168" s="1157"/>
      <c r="K168" s="1157"/>
      <c r="L168" s="1157"/>
      <c r="M168" s="1157"/>
      <c r="N168" s="1160"/>
      <c r="O168" s="623"/>
    </row>
    <row r="169" spans="1:15">
      <c r="A169" s="554"/>
      <c r="B169" s="643" t="str">
        <f>CONCATENATE(B167,".2")</f>
        <v>4.5.2</v>
      </c>
      <c r="C169" s="591" t="s">
        <v>191</v>
      </c>
      <c r="D169" s="645" t="str">
        <f>IF('4. Materials'!$BA$99="","",'4. Materials'!$BQ$99)</f>
        <v/>
      </c>
      <c r="E169" s="646" t="str">
        <f>IF(D169&gt;=2,"",IF(D169&gt;=1,SUM(auditDate+$H$5),SUM(auditDate+$H$6)))</f>
        <v/>
      </c>
      <c r="F169" s="1152"/>
      <c r="G169" s="1155"/>
      <c r="H169" s="1158"/>
      <c r="I169" s="1158"/>
      <c r="J169" s="1158"/>
      <c r="K169" s="1158"/>
      <c r="L169" s="1158"/>
      <c r="M169" s="1158"/>
      <c r="N169" s="1161"/>
      <c r="O169" s="623"/>
    </row>
    <row r="170" spans="1:15">
      <c r="A170" s="554"/>
      <c r="B170" s="643" t="str">
        <f>CONCATENATE(B167,".3")</f>
        <v>4.5.3</v>
      </c>
      <c r="C170" s="647" t="s">
        <v>192</v>
      </c>
      <c r="D170" s="645" t="str">
        <f>IF('4. Materials'!$BA$106="","",'4. Materials'!$BQ$106)</f>
        <v/>
      </c>
      <c r="E170" s="646" t="str">
        <f>IF(D170&gt;=2,"",IF(D170&gt;=1,SUM(auditDate+$H$5),SUM(auditDate+$H$6)))</f>
        <v/>
      </c>
      <c r="F170" s="1152"/>
      <c r="G170" s="1155"/>
      <c r="H170" s="1158"/>
      <c r="I170" s="1158"/>
      <c r="J170" s="1158"/>
      <c r="K170" s="1158"/>
      <c r="L170" s="1158"/>
      <c r="M170" s="1158"/>
      <c r="N170" s="1161"/>
      <c r="O170" s="623"/>
    </row>
    <row r="171" spans="1:15">
      <c r="A171" s="554"/>
      <c r="B171" s="643" t="str">
        <f>CONCATENATE(B167,".4")</f>
        <v>4.5.4</v>
      </c>
      <c r="C171" s="647" t="s">
        <v>193</v>
      </c>
      <c r="D171" s="645" t="str">
        <f>IF('4. Materials'!$BA$108="","",'4. Materials'!$BQ$108)</f>
        <v/>
      </c>
      <c r="E171" s="646" t="str">
        <f>IF(D171&gt;=2,"",IF(D171&gt;=1,SUM(auditDate+$H$5),SUM(auditDate+$H$6)))</f>
        <v/>
      </c>
      <c r="F171" s="1174"/>
      <c r="G171" s="1175"/>
      <c r="H171" s="1186"/>
      <c r="I171" s="1186"/>
      <c r="J171" s="1186"/>
      <c r="K171" s="1186"/>
      <c r="L171" s="1186"/>
      <c r="M171" s="1186"/>
      <c r="N171" s="1198"/>
      <c r="O171" s="623"/>
    </row>
    <row r="172" spans="1:15">
      <c r="A172" s="554"/>
      <c r="B172" s="636">
        <v>4.5999999999999996</v>
      </c>
      <c r="C172" s="637" t="str">
        <f>IF('4. Materials'!$F$22="","",'4. Materials'!$F$22)</f>
        <v>Delivery</v>
      </c>
      <c r="D172" s="638" t="str">
        <f>'4. Materials'!$AZ$111</f>
        <v/>
      </c>
      <c r="E172" s="628" t="str">
        <f>IF(D172&gt;=0.85,"",IF(D172&gt;=0,SUM(auditDate+$H$5),SUM(auditDate+$H$6)))</f>
        <v/>
      </c>
      <c r="F172" s="639"/>
      <c r="G172" s="640"/>
      <c r="H172" s="641"/>
      <c r="I172" s="641"/>
      <c r="J172" s="641"/>
      <c r="K172" s="641"/>
      <c r="L172" s="641"/>
      <c r="M172" s="641"/>
      <c r="N172" s="642"/>
      <c r="O172" s="619"/>
    </row>
    <row r="173" spans="1:15">
      <c r="A173" s="554"/>
      <c r="B173" s="597" t="str">
        <f>CONCATENATE(B172,".1")</f>
        <v>4.6.1</v>
      </c>
      <c r="C173" s="591" t="s">
        <v>190</v>
      </c>
      <c r="D173" s="621" t="str">
        <f>IF(OR('4. Materials'!$BA$113="",'4. Materials'!$BA$113="x"),"",'4. Materials'!$BQ$113)</f>
        <v/>
      </c>
      <c r="E173" s="593" t="str">
        <f>IF(D173&gt;=2,"",IF(D173&gt;=1,SUM(auditDate+$H$5),SUM(auditDate+$H$6)))</f>
        <v/>
      </c>
      <c r="F173" s="1151" t="s">
        <v>18</v>
      </c>
      <c r="G173" s="1154"/>
      <c r="H173" s="1157"/>
      <c r="I173" s="1157"/>
      <c r="J173" s="1157"/>
      <c r="K173" s="1157"/>
      <c r="L173" s="1157"/>
      <c r="M173" s="1157"/>
      <c r="N173" s="1160"/>
      <c r="O173" s="623"/>
    </row>
    <row r="174" spans="1:15">
      <c r="A174" s="554"/>
      <c r="B174" s="643" t="str">
        <f>CONCATENATE(B172,".2")</f>
        <v>4.6.2</v>
      </c>
      <c r="C174" s="591" t="s">
        <v>191</v>
      </c>
      <c r="D174" s="645" t="str">
        <f>IF('4. Materials'!$BA$115="","",'4. Materials'!$BQ$115)</f>
        <v/>
      </c>
      <c r="E174" s="646" t="str">
        <f>IF(D174&gt;=2,"",IF(D174&gt;=1,SUM(auditDate+$H$5),SUM(auditDate+$H$6)))</f>
        <v/>
      </c>
      <c r="F174" s="1152"/>
      <c r="G174" s="1155"/>
      <c r="H174" s="1158"/>
      <c r="I174" s="1158"/>
      <c r="J174" s="1158"/>
      <c r="K174" s="1158"/>
      <c r="L174" s="1158"/>
      <c r="M174" s="1158"/>
      <c r="N174" s="1161"/>
      <c r="O174" s="623"/>
    </row>
    <row r="175" spans="1:15">
      <c r="A175" s="554"/>
      <c r="B175" s="643" t="str">
        <f>CONCATENATE(B172,".3")</f>
        <v>4.6.3</v>
      </c>
      <c r="C175" s="647" t="s">
        <v>192</v>
      </c>
      <c r="D175" s="645" t="str">
        <f>IF('4. Materials'!$BA$122="","",'4. Materials'!$BQ$122)</f>
        <v/>
      </c>
      <c r="E175" s="646" t="str">
        <f>IF(D175&gt;=2,"",IF(D175&gt;=1,SUM(auditDate+$H$5),SUM(auditDate+$H$6)))</f>
        <v/>
      </c>
      <c r="F175" s="1152"/>
      <c r="G175" s="1155"/>
      <c r="H175" s="1158"/>
      <c r="I175" s="1158"/>
      <c r="J175" s="1158"/>
      <c r="K175" s="1158"/>
      <c r="L175" s="1158"/>
      <c r="M175" s="1158"/>
      <c r="N175" s="1161"/>
      <c r="O175" s="623"/>
    </row>
    <row r="176" spans="1:15" ht="14" thickBot="1">
      <c r="A176" s="554"/>
      <c r="B176" s="602" t="str">
        <f>CONCATENATE(B172,".4")</f>
        <v>4.6.4</v>
      </c>
      <c r="C176" s="648" t="s">
        <v>193</v>
      </c>
      <c r="D176" s="649" t="str">
        <f>IF('4. Materials'!$BA$124="","",'4. Materials'!$BQ$124)</f>
        <v/>
      </c>
      <c r="E176" s="650" t="str">
        <f>IF(D176&gt;=2,"",IF(D176&gt;=1,SUM(auditDate+$H$5),SUM(auditDate+$H$6)))</f>
        <v/>
      </c>
      <c r="F176" s="1153"/>
      <c r="G176" s="1156"/>
      <c r="H176" s="1159"/>
      <c r="I176" s="1159"/>
      <c r="J176" s="1159"/>
      <c r="K176" s="1159"/>
      <c r="L176" s="1159"/>
      <c r="M176" s="1159"/>
      <c r="N176" s="1162"/>
      <c r="O176" s="623"/>
    </row>
    <row r="177" spans="1:15" ht="16" thickBot="1">
      <c r="A177" s="554"/>
      <c r="B177" s="1164" t="s">
        <v>201</v>
      </c>
      <c r="C177" s="1165"/>
      <c r="D177" s="610" t="str">
        <f>'5. Engineering'!$AZ$23</f>
        <v/>
      </c>
      <c r="E177" s="634" t="str">
        <f>IF(MAX(E178:E207)=0,"",MAX(E178:E207))</f>
        <v/>
      </c>
      <c r="F177" s="584"/>
      <c r="G177" s="584"/>
      <c r="H177" s="585">
        <v>1</v>
      </c>
      <c r="I177" s="586">
        <v>2</v>
      </c>
      <c r="J177" s="586">
        <v>3</v>
      </c>
      <c r="K177" s="586">
        <v>4</v>
      </c>
      <c r="L177" s="586">
        <v>5</v>
      </c>
      <c r="M177" s="587">
        <v>6</v>
      </c>
      <c r="N177" s="588"/>
      <c r="O177" s="560"/>
    </row>
    <row r="178" spans="1:15">
      <c r="A178" s="554"/>
      <c r="B178" s="636">
        <v>5.0999999999999996</v>
      </c>
      <c r="C178" s="637" t="str">
        <f>IF('5. Engineering'!$F$17="","",'5. Engineering'!$F$17)</f>
        <v>Process Planning</v>
      </c>
      <c r="D178" s="638" t="str">
        <f>'5. Engineering'!$AZ$31</f>
        <v/>
      </c>
      <c r="E178" s="628" t="str">
        <f>IF(D178&gt;=0.85,"",IF(D178&gt;=0,SUM(auditDate+$H$5),SUM(auditDate+$H$6)))</f>
        <v/>
      </c>
      <c r="F178" s="639"/>
      <c r="G178" s="640"/>
      <c r="H178" s="641"/>
      <c r="I178" s="641"/>
      <c r="J178" s="641"/>
      <c r="K178" s="641"/>
      <c r="L178" s="641"/>
      <c r="M178" s="641"/>
      <c r="N178" s="642"/>
      <c r="O178" s="619"/>
    </row>
    <row r="179" spans="1:15">
      <c r="A179" s="554"/>
      <c r="B179" s="643" t="str">
        <f>CONCATENATE(B178,".1")</f>
        <v>5.1.1</v>
      </c>
      <c r="C179" s="644" t="s">
        <v>190</v>
      </c>
      <c r="D179" s="645" t="str">
        <f>IF(OR('5. Engineering'!$BA$33="",'5. Engineering'!$BA$33="x"),"",'5. Engineering'!$BQ$33)</f>
        <v/>
      </c>
      <c r="E179" s="646" t="str">
        <f>IF(D179&gt;=2,"",IF(D179&gt;=1,SUM(auditDate+$H$5),SUM(auditDate+$H$6)))</f>
        <v/>
      </c>
      <c r="F179" s="1151" t="s">
        <v>18</v>
      </c>
      <c r="G179" s="1151"/>
      <c r="H179" s="1157"/>
      <c r="I179" s="1157"/>
      <c r="J179" s="1157"/>
      <c r="K179" s="1157"/>
      <c r="L179" s="1157"/>
      <c r="M179" s="1157"/>
      <c r="N179" s="1160"/>
      <c r="O179" s="619"/>
    </row>
    <row r="180" spans="1:15">
      <c r="A180" s="554"/>
      <c r="B180" s="643" t="str">
        <f>CONCATENATE(B178,".2")</f>
        <v>5.1.2</v>
      </c>
      <c r="C180" s="591" t="s">
        <v>191</v>
      </c>
      <c r="D180" s="645" t="str">
        <f>IF('5. Engineering'!$BA$35="","",'5. Engineering'!$BQ$35)</f>
        <v/>
      </c>
      <c r="E180" s="646" t="str">
        <f>IF(D180&gt;=2,"",IF(D180&gt;=1,SUM(auditDate+$H$5),SUM(auditDate+$H$6)))</f>
        <v/>
      </c>
      <c r="F180" s="1152"/>
      <c r="G180" s="1152"/>
      <c r="H180" s="1158"/>
      <c r="I180" s="1158"/>
      <c r="J180" s="1158"/>
      <c r="K180" s="1158"/>
      <c r="L180" s="1158"/>
      <c r="M180" s="1158"/>
      <c r="N180" s="1161"/>
      <c r="O180" s="619"/>
    </row>
    <row r="181" spans="1:15">
      <c r="A181" s="554"/>
      <c r="B181" s="643" t="str">
        <f>CONCATENATE(B178,".3")</f>
        <v>5.1.3</v>
      </c>
      <c r="C181" s="647" t="s">
        <v>192</v>
      </c>
      <c r="D181" s="645" t="str">
        <f>IF('5. Engineering'!$BA$42="","",'5. Engineering'!$BQ$42)</f>
        <v/>
      </c>
      <c r="E181" s="646" t="str">
        <f>IF(D181&gt;=2,"",IF(D181&gt;=1,SUM(auditDate+$H$5),SUM(auditDate+$H$6)))</f>
        <v/>
      </c>
      <c r="F181" s="1152"/>
      <c r="G181" s="1152"/>
      <c r="H181" s="1158"/>
      <c r="I181" s="1158"/>
      <c r="J181" s="1158"/>
      <c r="K181" s="1158"/>
      <c r="L181" s="1158"/>
      <c r="M181" s="1158"/>
      <c r="N181" s="1161"/>
      <c r="O181" s="623"/>
    </row>
    <row r="182" spans="1:15">
      <c r="A182" s="554"/>
      <c r="B182" s="643" t="str">
        <f>CONCATENATE(B178,".4")</f>
        <v>5.1.4</v>
      </c>
      <c r="C182" s="647" t="s">
        <v>193</v>
      </c>
      <c r="D182" s="645" t="str">
        <f>IF('5. Engineering'!$BA$44="","",'5. Engineering'!$BQ$44)</f>
        <v/>
      </c>
      <c r="E182" s="646" t="str">
        <f>IF(D182&gt;=2,"",IF(D182&gt;=1,SUM(auditDate+$H$5),SUM(auditDate+$H$6)))</f>
        <v/>
      </c>
      <c r="F182" s="1174"/>
      <c r="G182" s="1174"/>
      <c r="H182" s="1186"/>
      <c r="I182" s="1186"/>
      <c r="J182" s="1186"/>
      <c r="K182" s="1186"/>
      <c r="L182" s="1186"/>
      <c r="M182" s="1186"/>
      <c r="N182" s="1198"/>
      <c r="O182" s="623"/>
    </row>
    <row r="183" spans="1:15">
      <c r="A183" s="554"/>
      <c r="B183" s="636">
        <v>5.2</v>
      </c>
      <c r="C183" s="637" t="str">
        <f>IF('5. Engineering'!$F$18="","",'5. Engineering'!$F$18)</f>
        <v>Variation Reduction</v>
      </c>
      <c r="D183" s="638" t="str">
        <f>'5. Engineering'!$AZ$47</f>
        <v/>
      </c>
      <c r="E183" s="628" t="str">
        <f>IF(D183&gt;=0.85,"",IF(D183&gt;=0,SUM(auditDate+$H$5),SUM(auditDate+$H$6)))</f>
        <v/>
      </c>
      <c r="F183" s="639"/>
      <c r="G183" s="640"/>
      <c r="H183" s="641"/>
      <c r="I183" s="641"/>
      <c r="J183" s="641"/>
      <c r="K183" s="641"/>
      <c r="L183" s="641"/>
      <c r="M183" s="641"/>
      <c r="N183" s="642"/>
      <c r="O183" s="619"/>
    </row>
    <row r="184" spans="1:15">
      <c r="A184" s="554"/>
      <c r="B184" s="643" t="str">
        <f>CONCATENATE(B183,".1")</f>
        <v>5.2.1</v>
      </c>
      <c r="C184" s="644" t="s">
        <v>190</v>
      </c>
      <c r="D184" s="645" t="str">
        <f>IF(OR('5. Engineering'!$BA$49="",'5. Engineering'!$BA$49="x"),"",'5. Engineering'!$BQ$49)</f>
        <v/>
      </c>
      <c r="E184" s="646" t="str">
        <f>IF(D184&gt;=2,"",IF(D184&gt;=1,SUM(auditDate+$H$5),SUM(auditDate+$H$6)))</f>
        <v/>
      </c>
      <c r="F184" s="1151" t="s">
        <v>18</v>
      </c>
      <c r="G184" s="1154"/>
      <c r="H184" s="1157"/>
      <c r="I184" s="1157"/>
      <c r="J184" s="1157"/>
      <c r="K184" s="1157"/>
      <c r="L184" s="1157"/>
      <c r="M184" s="1157"/>
      <c r="N184" s="1160"/>
      <c r="O184" s="623"/>
    </row>
    <row r="185" spans="1:15">
      <c r="A185" s="554"/>
      <c r="B185" s="643" t="str">
        <f>CONCATENATE(B183,".2")</f>
        <v>5.2.2</v>
      </c>
      <c r="C185" s="591" t="s">
        <v>191</v>
      </c>
      <c r="D185" s="645" t="str">
        <f>IF('5. Engineering'!$BA$51="","",'5. Engineering'!$BQ$51)</f>
        <v/>
      </c>
      <c r="E185" s="646" t="str">
        <f>IF(D185&gt;=2,"",IF(D185&gt;=1,SUM(auditDate+$H$5),SUM(auditDate+$H$6)))</f>
        <v/>
      </c>
      <c r="F185" s="1152"/>
      <c r="G185" s="1155"/>
      <c r="H185" s="1158"/>
      <c r="I185" s="1158"/>
      <c r="J185" s="1158"/>
      <c r="K185" s="1158"/>
      <c r="L185" s="1158"/>
      <c r="M185" s="1158"/>
      <c r="N185" s="1161"/>
      <c r="O185" s="623"/>
    </row>
    <row r="186" spans="1:15">
      <c r="A186" s="554"/>
      <c r="B186" s="643" t="str">
        <f>CONCATENATE(B183,".3")</f>
        <v>5.2.3</v>
      </c>
      <c r="C186" s="647" t="s">
        <v>192</v>
      </c>
      <c r="D186" s="645" t="str">
        <f>IF('5. Engineering'!$BA$58="","",'5. Engineering'!$BQ$58)</f>
        <v/>
      </c>
      <c r="E186" s="646" t="str">
        <f>IF(D186&gt;=2,"",IF(D186&gt;=1,SUM(auditDate+$H$5),SUM(auditDate+$H$6)))</f>
        <v/>
      </c>
      <c r="F186" s="1152"/>
      <c r="G186" s="1155"/>
      <c r="H186" s="1158"/>
      <c r="I186" s="1158"/>
      <c r="J186" s="1158"/>
      <c r="K186" s="1158"/>
      <c r="L186" s="1158"/>
      <c r="M186" s="1158"/>
      <c r="N186" s="1161"/>
      <c r="O186" s="623"/>
    </row>
    <row r="187" spans="1:15">
      <c r="A187" s="554"/>
      <c r="B187" s="643" t="str">
        <f>CONCATENATE(B183,".4")</f>
        <v>5.2.4</v>
      </c>
      <c r="C187" s="647" t="s">
        <v>193</v>
      </c>
      <c r="D187" s="645" t="str">
        <f>IF('5. Engineering'!$BA$60="","",'5. Engineering'!$BQ$60)</f>
        <v/>
      </c>
      <c r="E187" s="646" t="str">
        <f>IF(D187&gt;=2,"",IF(D187&gt;=1,SUM(auditDate+$H$5),SUM(auditDate+$H$6)))</f>
        <v/>
      </c>
      <c r="F187" s="1174"/>
      <c r="G187" s="1175"/>
      <c r="H187" s="1186"/>
      <c r="I187" s="1186"/>
      <c r="J187" s="1186"/>
      <c r="K187" s="1186"/>
      <c r="L187" s="1186"/>
      <c r="M187" s="1186"/>
      <c r="N187" s="1198"/>
      <c r="O187" s="623"/>
    </row>
    <row r="188" spans="1:15">
      <c r="A188" s="554"/>
      <c r="B188" s="636">
        <v>5.3</v>
      </c>
      <c r="C188" s="637" t="str">
        <f>IF('5. Engineering'!$F$19="","",'5. Engineering'!$F$19)</f>
        <v>Lean Manufacturing</v>
      </c>
      <c r="D188" s="638" t="str">
        <f>'5. Engineering'!$AZ$63</f>
        <v/>
      </c>
      <c r="E188" s="628" t="str">
        <f>IF(D188&gt;=0.85,"",IF(D188&gt;=0,SUM(auditDate+$H$5),SUM(auditDate+$H$6)))</f>
        <v/>
      </c>
      <c r="F188" s="639"/>
      <c r="G188" s="640"/>
      <c r="H188" s="641"/>
      <c r="I188" s="641"/>
      <c r="J188" s="641"/>
      <c r="K188" s="641"/>
      <c r="L188" s="641"/>
      <c r="M188" s="641"/>
      <c r="N188" s="642"/>
      <c r="O188" s="619"/>
    </row>
    <row r="189" spans="1:15">
      <c r="A189" s="554"/>
      <c r="B189" s="643" t="str">
        <f>CONCATENATE(B188,".1")</f>
        <v>5.3.1</v>
      </c>
      <c r="C189" s="644" t="s">
        <v>190</v>
      </c>
      <c r="D189" s="645" t="str">
        <f>IF(OR('5. Engineering'!$BA$65="",'5. Engineering'!$BA$65="x"),"",'5. Engineering'!$BQ$65)</f>
        <v/>
      </c>
      <c r="E189" s="646" t="str">
        <f>IF(D189&gt;=2,"",IF(D189&gt;=1,SUM(auditDate+$H$5),SUM(auditDate+$H$6)))</f>
        <v/>
      </c>
      <c r="F189" s="1151" t="s">
        <v>18</v>
      </c>
      <c r="G189" s="1154"/>
      <c r="H189" s="1157"/>
      <c r="I189" s="1157"/>
      <c r="J189" s="1157"/>
      <c r="K189" s="1157"/>
      <c r="L189" s="1157"/>
      <c r="M189" s="1157"/>
      <c r="N189" s="1160"/>
      <c r="O189" s="623"/>
    </row>
    <row r="190" spans="1:15">
      <c r="A190" s="554"/>
      <c r="B190" s="643" t="str">
        <f>CONCATENATE(B188,".2")</f>
        <v>5.3.2</v>
      </c>
      <c r="C190" s="591" t="s">
        <v>191</v>
      </c>
      <c r="D190" s="645" t="str">
        <f>IF('5. Engineering'!$BA$67="","",'5. Engineering'!$BQ$67)</f>
        <v/>
      </c>
      <c r="E190" s="646" t="str">
        <f>IF(D190&gt;=2,"",IF(D190&gt;=1,SUM(auditDate+$H$5),SUM(auditDate+$H$6)))</f>
        <v/>
      </c>
      <c r="F190" s="1152"/>
      <c r="G190" s="1155"/>
      <c r="H190" s="1158"/>
      <c r="I190" s="1158"/>
      <c r="J190" s="1158"/>
      <c r="K190" s="1158"/>
      <c r="L190" s="1158"/>
      <c r="M190" s="1158"/>
      <c r="N190" s="1161"/>
      <c r="O190" s="623"/>
    </row>
    <row r="191" spans="1:15">
      <c r="A191" s="554"/>
      <c r="B191" s="643" t="str">
        <f>CONCATENATE(B188,".3")</f>
        <v>5.3.3</v>
      </c>
      <c r="C191" s="647" t="s">
        <v>192</v>
      </c>
      <c r="D191" s="645" t="str">
        <f>IF('5. Engineering'!$BA$74="","",'5. Engineering'!$BQ$74)</f>
        <v/>
      </c>
      <c r="E191" s="646" t="str">
        <f>IF(D191&gt;=2,"",IF(D191&gt;=1,SUM(auditDate+$H$5),SUM(auditDate+$H$6)))</f>
        <v/>
      </c>
      <c r="F191" s="1152"/>
      <c r="G191" s="1155"/>
      <c r="H191" s="1158"/>
      <c r="I191" s="1158"/>
      <c r="J191" s="1158"/>
      <c r="K191" s="1158"/>
      <c r="L191" s="1158"/>
      <c r="M191" s="1158"/>
      <c r="N191" s="1161"/>
      <c r="O191" s="623"/>
    </row>
    <row r="192" spans="1:15">
      <c r="A192" s="554"/>
      <c r="B192" s="643" t="str">
        <f>CONCATENATE(B188,".4")</f>
        <v>5.3.4</v>
      </c>
      <c r="C192" s="647" t="s">
        <v>193</v>
      </c>
      <c r="D192" s="645" t="str">
        <f>IF('5. Engineering'!$BA$76="","",'5. Engineering'!$BQ$76)</f>
        <v/>
      </c>
      <c r="E192" s="646" t="str">
        <f>IF(D192&gt;=2,"",IF(D192&gt;=1,SUM(auditDate+$H$5),SUM(auditDate+$H$6)))</f>
        <v/>
      </c>
      <c r="F192" s="1174"/>
      <c r="G192" s="1175"/>
      <c r="H192" s="1186"/>
      <c r="I192" s="1186"/>
      <c r="J192" s="1186"/>
      <c r="K192" s="1186"/>
      <c r="L192" s="1186"/>
      <c r="M192" s="1186"/>
      <c r="N192" s="1198"/>
      <c r="O192" s="623"/>
    </row>
    <row r="193" spans="1:15">
      <c r="A193" s="554"/>
      <c r="B193" s="636">
        <v>5.4</v>
      </c>
      <c r="C193" s="637" t="str">
        <f>IF('5. Engineering'!$F$20="","",'5. Engineering'!$F$20)</f>
        <v>Measurement Capabilities</v>
      </c>
      <c r="D193" s="638" t="str">
        <f>'5. Engineering'!$AZ$79</f>
        <v/>
      </c>
      <c r="E193" s="628" t="str">
        <f>IF(D193&gt;=0.85,"",IF(D193&gt;=0,SUM(auditDate+$H$5),SUM(auditDate+$H$6)))</f>
        <v/>
      </c>
      <c r="F193" s="639"/>
      <c r="G193" s="640"/>
      <c r="H193" s="641"/>
      <c r="I193" s="641"/>
      <c r="J193" s="641"/>
      <c r="K193" s="641"/>
      <c r="L193" s="641"/>
      <c r="M193" s="641"/>
      <c r="N193" s="642"/>
      <c r="O193" s="619"/>
    </row>
    <row r="194" spans="1:15">
      <c r="A194" s="554"/>
      <c r="B194" s="643" t="str">
        <f>CONCATENATE(B193,".1")</f>
        <v>5.4.1</v>
      </c>
      <c r="C194" s="644" t="s">
        <v>190</v>
      </c>
      <c r="D194" s="645" t="str">
        <f>IF(OR('5. Engineering'!$BA$81="",'5. Engineering'!$BA$81="x"),"",'5. Engineering'!$BQ$81)</f>
        <v/>
      </c>
      <c r="E194" s="646" t="str">
        <f>IF(D194&gt;=2,"",IF(D194&gt;=1,SUM(auditDate+$H$5),SUM(auditDate+$H$6)))</f>
        <v/>
      </c>
      <c r="F194" s="1151" t="s">
        <v>18</v>
      </c>
      <c r="G194" s="1154"/>
      <c r="H194" s="1157"/>
      <c r="I194" s="1157"/>
      <c r="J194" s="1157"/>
      <c r="K194" s="1157"/>
      <c r="L194" s="1157"/>
      <c r="M194" s="1157"/>
      <c r="N194" s="1160"/>
      <c r="O194" s="623"/>
    </row>
    <row r="195" spans="1:15">
      <c r="A195" s="554"/>
      <c r="B195" s="643" t="str">
        <f>CONCATENATE(B193,".2")</f>
        <v>5.4.2</v>
      </c>
      <c r="C195" s="591" t="s">
        <v>191</v>
      </c>
      <c r="D195" s="645" t="str">
        <f>IF('5. Engineering'!$BA$83="","",'5. Engineering'!$BQ$83)</f>
        <v/>
      </c>
      <c r="E195" s="646" t="str">
        <f>IF(D195&gt;=2,"",IF(D195&gt;=1,SUM(auditDate+$H$5),SUM(auditDate+$H$6)))</f>
        <v/>
      </c>
      <c r="F195" s="1152"/>
      <c r="G195" s="1155"/>
      <c r="H195" s="1158"/>
      <c r="I195" s="1158"/>
      <c r="J195" s="1158"/>
      <c r="K195" s="1158"/>
      <c r="L195" s="1158"/>
      <c r="M195" s="1158"/>
      <c r="N195" s="1161"/>
      <c r="O195" s="623"/>
    </row>
    <row r="196" spans="1:15">
      <c r="A196" s="554"/>
      <c r="B196" s="643" t="str">
        <f>CONCATENATE(B193,".3")</f>
        <v>5.4.3</v>
      </c>
      <c r="C196" s="647" t="s">
        <v>192</v>
      </c>
      <c r="D196" s="645" t="str">
        <f>IF('5. Engineering'!$BA$90="","",'5. Engineering'!$BQ$90)</f>
        <v/>
      </c>
      <c r="E196" s="646" t="str">
        <f>IF(D196&gt;=2,"",IF(D196&gt;=1,SUM(auditDate+$H$5),SUM(auditDate+$H$6)))</f>
        <v/>
      </c>
      <c r="F196" s="1152"/>
      <c r="G196" s="1155"/>
      <c r="H196" s="1158"/>
      <c r="I196" s="1158"/>
      <c r="J196" s="1158"/>
      <c r="K196" s="1158"/>
      <c r="L196" s="1158"/>
      <c r="M196" s="1158"/>
      <c r="N196" s="1161"/>
      <c r="O196" s="623"/>
    </row>
    <row r="197" spans="1:15">
      <c r="A197" s="554"/>
      <c r="B197" s="643" t="str">
        <f>CONCATENATE(B193,".4")</f>
        <v>5.4.4</v>
      </c>
      <c r="C197" s="647" t="s">
        <v>193</v>
      </c>
      <c r="D197" s="645" t="str">
        <f>IF('5. Engineering'!$BA$92="","",'5. Engineering'!$BQ$92)</f>
        <v/>
      </c>
      <c r="E197" s="646" t="str">
        <f>IF(D197&gt;=2,"",IF(D197&gt;=1,SUM(auditDate+$H$5),SUM(auditDate+$H$6)))</f>
        <v/>
      </c>
      <c r="F197" s="1174"/>
      <c r="G197" s="1175"/>
      <c r="H197" s="1186"/>
      <c r="I197" s="1186"/>
      <c r="J197" s="1186"/>
      <c r="K197" s="1186"/>
      <c r="L197" s="1186"/>
      <c r="M197" s="1186"/>
      <c r="N197" s="1198"/>
      <c r="O197" s="623"/>
    </row>
    <row r="198" spans="1:15">
      <c r="A198" s="554"/>
      <c r="B198" s="636">
        <v>5.5</v>
      </c>
      <c r="C198" s="637" t="str">
        <f>IF('5. Engineering'!$F$21="","",'5. Engineering'!$F$21)</f>
        <v>Product Integrity</v>
      </c>
      <c r="D198" s="638" t="str">
        <f>'5. Engineering'!$AZ$95</f>
        <v/>
      </c>
      <c r="E198" s="628" t="str">
        <f>IF(D198&gt;=0.85,"",IF(D198&gt;=0,SUM(auditDate+$H$5),SUM(auditDate+$H$6)))</f>
        <v/>
      </c>
      <c r="F198" s="639"/>
      <c r="G198" s="640"/>
      <c r="H198" s="641"/>
      <c r="I198" s="641"/>
      <c r="J198" s="641"/>
      <c r="K198" s="641"/>
      <c r="L198" s="641"/>
      <c r="M198" s="641"/>
      <c r="N198" s="642"/>
      <c r="O198" s="619"/>
    </row>
    <row r="199" spans="1:15">
      <c r="A199" s="554"/>
      <c r="B199" s="643" t="str">
        <f>CONCATENATE(B198,".1")</f>
        <v>5.5.1</v>
      </c>
      <c r="C199" s="644" t="s">
        <v>190</v>
      </c>
      <c r="D199" s="645" t="str">
        <f>IF(OR('5. Engineering'!$BA$97="",'5. Engineering'!$BA$97="x"),"",'5. Engineering'!$BQ$97)</f>
        <v/>
      </c>
      <c r="E199" s="646" t="str">
        <f>IF(D199&gt;=2,"",IF(D199&gt;=1,SUM(auditDate+$H$5),SUM(auditDate+$H$6)))</f>
        <v/>
      </c>
      <c r="F199" s="1151" t="s">
        <v>18</v>
      </c>
      <c r="G199" s="1154"/>
      <c r="H199" s="1157"/>
      <c r="I199" s="1157"/>
      <c r="J199" s="1157"/>
      <c r="K199" s="1157"/>
      <c r="L199" s="1157"/>
      <c r="M199" s="1157"/>
      <c r="N199" s="1160"/>
      <c r="O199" s="623"/>
    </row>
    <row r="200" spans="1:15">
      <c r="A200" s="554"/>
      <c r="B200" s="643" t="str">
        <f>CONCATENATE(B198,".2")</f>
        <v>5.5.2</v>
      </c>
      <c r="C200" s="591" t="s">
        <v>191</v>
      </c>
      <c r="D200" s="645" t="str">
        <f>IF('5. Engineering'!$BA$99="","",'5. Engineering'!$BQ$99)</f>
        <v/>
      </c>
      <c r="E200" s="646" t="str">
        <f>IF(D200&gt;=2,"",IF(D200&gt;=1,SUM(auditDate+$H$5),SUM(auditDate+$H$6)))</f>
        <v/>
      </c>
      <c r="F200" s="1152"/>
      <c r="G200" s="1155"/>
      <c r="H200" s="1158"/>
      <c r="I200" s="1158"/>
      <c r="J200" s="1158"/>
      <c r="K200" s="1158"/>
      <c r="L200" s="1158"/>
      <c r="M200" s="1158"/>
      <c r="N200" s="1161"/>
      <c r="O200" s="623"/>
    </row>
    <row r="201" spans="1:15">
      <c r="A201" s="554"/>
      <c r="B201" s="643" t="str">
        <f>CONCATENATE(B198,".3")</f>
        <v>5.5.3</v>
      </c>
      <c r="C201" s="647" t="s">
        <v>192</v>
      </c>
      <c r="D201" s="645" t="str">
        <f>IF('5. Engineering'!$BA$106="","",'5. Engineering'!$BQ$106)</f>
        <v/>
      </c>
      <c r="E201" s="646" t="str">
        <f>IF(D201&gt;=2,"",IF(D201&gt;=1,SUM(auditDate+$H$5),SUM(auditDate+$H$6)))</f>
        <v/>
      </c>
      <c r="F201" s="1152"/>
      <c r="G201" s="1155"/>
      <c r="H201" s="1158"/>
      <c r="I201" s="1158"/>
      <c r="J201" s="1158"/>
      <c r="K201" s="1158"/>
      <c r="L201" s="1158"/>
      <c r="M201" s="1158"/>
      <c r="N201" s="1161"/>
      <c r="O201" s="623"/>
    </row>
    <row r="202" spans="1:15">
      <c r="A202" s="554"/>
      <c r="B202" s="643" t="str">
        <f>CONCATENATE(B198,".4")</f>
        <v>5.5.4</v>
      </c>
      <c r="C202" s="647" t="s">
        <v>193</v>
      </c>
      <c r="D202" s="645" t="str">
        <f>IF('5. Engineering'!$BA$108="","",'5. Engineering'!$BQ$108)</f>
        <v/>
      </c>
      <c r="E202" s="646" t="str">
        <f>IF(D202&gt;=2,"",IF(D202&gt;=1,SUM(auditDate+$H$5),SUM(auditDate+$H$6)))</f>
        <v/>
      </c>
      <c r="F202" s="1174"/>
      <c r="G202" s="1175"/>
      <c r="H202" s="1186"/>
      <c r="I202" s="1186"/>
      <c r="J202" s="1186"/>
      <c r="K202" s="1186"/>
      <c r="L202" s="1186"/>
      <c r="M202" s="1186"/>
      <c r="N202" s="1198"/>
      <c r="O202" s="623"/>
    </row>
    <row r="203" spans="1:15">
      <c r="A203" s="554"/>
      <c r="B203" s="636">
        <v>5.6</v>
      </c>
      <c r="C203" s="637" t="str">
        <f>IF('5. Engineering'!$F$22="","",'5. Engineering'!$F$22)</f>
        <v>Change Control</v>
      </c>
      <c r="D203" s="638" t="str">
        <f>'5. Engineering'!$AZ$111</f>
        <v/>
      </c>
      <c r="E203" s="628" t="str">
        <f>IF(D203&gt;=0.85,"",IF(D203&gt;=0,SUM(auditDate+$H$5),SUM(auditDate+$H$6)))</f>
        <v/>
      </c>
      <c r="F203" s="639"/>
      <c r="G203" s="640"/>
      <c r="H203" s="641"/>
      <c r="I203" s="641"/>
      <c r="J203" s="641"/>
      <c r="K203" s="641"/>
      <c r="L203" s="641"/>
      <c r="M203" s="641"/>
      <c r="N203" s="642"/>
      <c r="O203" s="619"/>
    </row>
    <row r="204" spans="1:15">
      <c r="A204" s="554"/>
      <c r="B204" s="643" t="str">
        <f>CONCATENATE(B203,".1")</f>
        <v>5.6.1</v>
      </c>
      <c r="C204" s="644" t="s">
        <v>190</v>
      </c>
      <c r="D204" s="645" t="str">
        <f>IF(OR('5. Engineering'!$BA$113="",'5. Engineering'!$BA$113="x"),"",'5. Engineering'!$BQ$113)</f>
        <v/>
      </c>
      <c r="E204" s="646" t="str">
        <f>IF(D204&gt;=2,"",IF(D204&gt;=1,SUM(auditDate+$H$5),SUM(auditDate+$H$6)))</f>
        <v/>
      </c>
      <c r="F204" s="1151"/>
      <c r="G204" s="1154"/>
      <c r="H204" s="1157"/>
      <c r="I204" s="1157"/>
      <c r="J204" s="1157"/>
      <c r="K204" s="1157"/>
      <c r="L204" s="1157"/>
      <c r="M204" s="1157"/>
      <c r="N204" s="1160"/>
      <c r="O204" s="623"/>
    </row>
    <row r="205" spans="1:15">
      <c r="A205" s="554"/>
      <c r="B205" s="643" t="str">
        <f>CONCATENATE(B203,".2")</f>
        <v>5.6.2</v>
      </c>
      <c r="C205" s="591" t="s">
        <v>191</v>
      </c>
      <c r="D205" s="645" t="str">
        <f>IF('5. Engineering'!$BA$115="","",'5. Engineering'!$BQ$115)</f>
        <v/>
      </c>
      <c r="E205" s="646" t="str">
        <f>IF(D205&gt;=2,"",IF(D205&gt;=1,SUM(auditDate+$H$5),SUM(auditDate+$H$6)))</f>
        <v/>
      </c>
      <c r="F205" s="1152"/>
      <c r="G205" s="1155"/>
      <c r="H205" s="1158"/>
      <c r="I205" s="1158"/>
      <c r="J205" s="1158"/>
      <c r="K205" s="1158"/>
      <c r="L205" s="1158"/>
      <c r="M205" s="1158"/>
      <c r="N205" s="1161"/>
      <c r="O205" s="623"/>
    </row>
    <row r="206" spans="1:15">
      <c r="A206" s="554"/>
      <c r="B206" s="643" t="str">
        <f>CONCATENATE(B203,".3")</f>
        <v>5.6.3</v>
      </c>
      <c r="C206" s="647" t="s">
        <v>192</v>
      </c>
      <c r="D206" s="645" t="str">
        <f>IF('5. Engineering'!$BA$122="","",'5. Engineering'!$BQ$122)</f>
        <v/>
      </c>
      <c r="E206" s="646" t="str">
        <f>IF(D206&gt;=2,"",IF(D206&gt;=1,SUM(auditDate+$H$5),SUM(auditDate+$H$6)))</f>
        <v/>
      </c>
      <c r="F206" s="1152"/>
      <c r="G206" s="1155"/>
      <c r="H206" s="1158"/>
      <c r="I206" s="1158"/>
      <c r="J206" s="1158"/>
      <c r="K206" s="1158"/>
      <c r="L206" s="1158"/>
      <c r="M206" s="1158"/>
      <c r="N206" s="1161"/>
      <c r="O206" s="623"/>
    </row>
    <row r="207" spans="1:15" ht="14" thickBot="1">
      <c r="A207" s="554"/>
      <c r="B207" s="602" t="str">
        <f>CONCATENATE(B203,".4")</f>
        <v>5.6.4</v>
      </c>
      <c r="C207" s="648" t="s">
        <v>193</v>
      </c>
      <c r="D207" s="633" t="str">
        <f>IF('5. Engineering'!$BA$124="","",'5. Engineering'!$BQ$124)</f>
        <v/>
      </c>
      <c r="E207" s="650" t="str">
        <f>IF(D207&gt;=2,"",IF(D207&gt;=1,SUM(auditDate+$H$5),SUM(auditDate+$H$6)))</f>
        <v/>
      </c>
      <c r="F207" s="1153"/>
      <c r="G207" s="1156"/>
      <c r="H207" s="1159"/>
      <c r="I207" s="1159"/>
      <c r="J207" s="1159"/>
      <c r="K207" s="1159"/>
      <c r="L207" s="1159"/>
      <c r="M207" s="1159"/>
      <c r="N207" s="1162"/>
      <c r="O207" s="623"/>
    </row>
    <row r="208" spans="1:15" ht="16" thickBot="1">
      <c r="A208" s="554"/>
      <c r="B208" s="1164" t="s">
        <v>462</v>
      </c>
      <c r="C208" s="1165"/>
      <c r="D208" s="610" t="str">
        <f>'5. Engineering'!$AZ$23</f>
        <v/>
      </c>
      <c r="E208" s="634" t="str">
        <f>IF(MAX(E209:E233)=0,"",MAX(E209:E233))</f>
        <v/>
      </c>
      <c r="F208" s="584"/>
      <c r="G208" s="584"/>
      <c r="H208" s="585">
        <v>1</v>
      </c>
      <c r="I208" s="586">
        <v>2</v>
      </c>
      <c r="J208" s="586">
        <v>3</v>
      </c>
      <c r="K208" s="586">
        <v>4</v>
      </c>
      <c r="L208" s="586">
        <v>5</v>
      </c>
      <c r="M208" s="587">
        <v>6</v>
      </c>
      <c r="N208" s="588"/>
      <c r="O208" s="560"/>
    </row>
    <row r="209" spans="1:15">
      <c r="A209" s="554"/>
      <c r="B209" s="636">
        <v>6.1</v>
      </c>
      <c r="C209" s="637" t="str">
        <f>IF('6. Supplier Management'!$F$17="","",'6. Supplier Management'!$F$17)</f>
        <v>Supplier Selection Process</v>
      </c>
      <c r="D209" s="638" t="str">
        <f>'5. Engineering'!$AZ$31</f>
        <v/>
      </c>
      <c r="E209" s="628" t="str">
        <f>IF(D209&gt;=0.85,"",IF(D209&gt;=0,SUM(auditDate+$H$5),SUM(auditDate+$H$6)))</f>
        <v/>
      </c>
      <c r="F209" s="639"/>
      <c r="G209" s="640"/>
      <c r="H209" s="641"/>
      <c r="I209" s="641"/>
      <c r="J209" s="641"/>
      <c r="K209" s="641"/>
      <c r="L209" s="641"/>
      <c r="M209" s="641"/>
      <c r="N209" s="642"/>
      <c r="O209" s="619"/>
    </row>
    <row r="210" spans="1:15">
      <c r="A210" s="554"/>
      <c r="B210" s="643" t="str">
        <f>CONCATENATE(B209,".1")</f>
        <v>6.1.1</v>
      </c>
      <c r="C210" s="644" t="s">
        <v>190</v>
      </c>
      <c r="D210" s="645" t="str">
        <f>IF(OR('6. Supplier Management'!$BA$33="",'6. Supplier Management'!$BA$33="x"),"",'6. Supplier Management'!$BQ$33)</f>
        <v/>
      </c>
      <c r="E210" s="646" t="str">
        <f>IF(D210&gt;=2,"",IF(D210&gt;=1,SUM(auditDate+$H$5),SUM(auditDate+$H$6)))</f>
        <v/>
      </c>
      <c r="F210" s="1151" t="s">
        <v>18</v>
      </c>
      <c r="G210" s="1151"/>
      <c r="H210" s="1157"/>
      <c r="I210" s="1157"/>
      <c r="J210" s="1157"/>
      <c r="K210" s="1157"/>
      <c r="L210" s="1157"/>
      <c r="M210" s="1157"/>
      <c r="N210" s="1160"/>
      <c r="O210" s="619"/>
    </row>
    <row r="211" spans="1:15">
      <c r="A211" s="554"/>
      <c r="B211" s="643" t="str">
        <f>CONCATENATE(B209,".2")</f>
        <v>6.1.2</v>
      </c>
      <c r="C211" s="591" t="s">
        <v>191</v>
      </c>
      <c r="D211" s="645" t="str">
        <f>IF('6. Supplier Management'!$BA$35="","",'6. Supplier Management'!$BQ$35)</f>
        <v/>
      </c>
      <c r="E211" s="646" t="str">
        <f>IF(D211&gt;=2,"",IF(D211&gt;=1,SUM(auditDate+$H$5),SUM(auditDate+$H$6)))</f>
        <v/>
      </c>
      <c r="F211" s="1152"/>
      <c r="G211" s="1152"/>
      <c r="H211" s="1158"/>
      <c r="I211" s="1158"/>
      <c r="J211" s="1158"/>
      <c r="K211" s="1158"/>
      <c r="L211" s="1158"/>
      <c r="M211" s="1158"/>
      <c r="N211" s="1161"/>
      <c r="O211" s="619"/>
    </row>
    <row r="212" spans="1:15">
      <c r="A212" s="554"/>
      <c r="B212" s="643" t="str">
        <f>CONCATENATE(B209,".3")</f>
        <v>6.1.3</v>
      </c>
      <c r="C212" s="647" t="s">
        <v>192</v>
      </c>
      <c r="D212" s="645" t="str">
        <f>IF('6. Supplier Management'!$BA$42="","",'6. Supplier Management'!$BQ$42)</f>
        <v/>
      </c>
      <c r="E212" s="646" t="str">
        <f>IF(D212&gt;=2,"",IF(D212&gt;=1,SUM(auditDate+$H$5),SUM(auditDate+$H$6)))</f>
        <v/>
      </c>
      <c r="F212" s="1152"/>
      <c r="G212" s="1152"/>
      <c r="H212" s="1158"/>
      <c r="I212" s="1158"/>
      <c r="J212" s="1158"/>
      <c r="K212" s="1158"/>
      <c r="L212" s="1158"/>
      <c r="M212" s="1158"/>
      <c r="N212" s="1161"/>
      <c r="O212" s="623"/>
    </row>
    <row r="213" spans="1:15">
      <c r="A213" s="554"/>
      <c r="B213" s="643" t="str">
        <f>CONCATENATE(B209,".4")</f>
        <v>6.1.4</v>
      </c>
      <c r="C213" s="647" t="s">
        <v>193</v>
      </c>
      <c r="D213" s="645" t="str">
        <f>IF('6. Supplier Management'!$BA$44="","",'6. Supplier Management'!$BQ$44)</f>
        <v/>
      </c>
      <c r="E213" s="646" t="str">
        <f>IF(D213&gt;=2,"",IF(D213&gt;=1,SUM(auditDate+$H$5),SUM(auditDate+$H$6)))</f>
        <v/>
      </c>
      <c r="F213" s="1174"/>
      <c r="G213" s="1174"/>
      <c r="H213" s="1186"/>
      <c r="I213" s="1186"/>
      <c r="J213" s="1186"/>
      <c r="K213" s="1186"/>
      <c r="L213" s="1186"/>
      <c r="M213" s="1186"/>
      <c r="N213" s="1198"/>
      <c r="O213" s="623"/>
    </row>
    <row r="214" spans="1:15">
      <c r="A214" s="554"/>
      <c r="B214" s="636">
        <v>6.2</v>
      </c>
      <c r="C214" s="637" t="str">
        <f>IF('6. Supplier Management'!$F$18="","",'6. Supplier Management'!$F$18)</f>
        <v xml:space="preserve">Supplier Monitoring </v>
      </c>
      <c r="D214" s="638" t="str">
        <f>'6. Supplier Management'!$AZ$47</f>
        <v/>
      </c>
      <c r="E214" s="628" t="str">
        <f>IF(D214&gt;=0.85,"",IF(D214&gt;=0,SUM(auditDate+$H$5),SUM(auditDate+$H$6)))</f>
        <v/>
      </c>
      <c r="F214" s="639"/>
      <c r="G214" s="640"/>
      <c r="H214" s="641"/>
      <c r="I214" s="641"/>
      <c r="J214" s="641"/>
      <c r="K214" s="641"/>
      <c r="L214" s="641"/>
      <c r="M214" s="641"/>
      <c r="N214" s="642"/>
      <c r="O214" s="619"/>
    </row>
    <row r="215" spans="1:15">
      <c r="A215" s="554"/>
      <c r="B215" s="643" t="str">
        <f>CONCATENATE(B214,".1")</f>
        <v>6.2.1</v>
      </c>
      <c r="C215" s="644" t="s">
        <v>190</v>
      </c>
      <c r="D215" s="645" t="str">
        <f>IF(OR('6. Supplier Management'!$BA$49="",'6. Supplier Management'!$BA$49="x"),"",'6. Supplier Management'!$BQ$49)</f>
        <v/>
      </c>
      <c r="E215" s="646" t="str">
        <f>IF(D215&gt;=2,"",IF(D215&gt;=1,SUM(auditDate+$H$5),SUM(auditDate+$H$6)))</f>
        <v/>
      </c>
      <c r="F215" s="1151" t="s">
        <v>18</v>
      </c>
      <c r="G215" s="1154"/>
      <c r="H215" s="1157"/>
      <c r="I215" s="1157"/>
      <c r="J215" s="1157"/>
      <c r="K215" s="1157"/>
      <c r="L215" s="1157"/>
      <c r="M215" s="1157"/>
      <c r="N215" s="1160"/>
      <c r="O215" s="623"/>
    </row>
    <row r="216" spans="1:15">
      <c r="A216" s="554"/>
      <c r="B216" s="643" t="str">
        <f>CONCATENATE(B214,".2")</f>
        <v>6.2.2</v>
      </c>
      <c r="C216" s="591" t="s">
        <v>191</v>
      </c>
      <c r="D216" s="645" t="str">
        <f>IF('6. Supplier Management'!$BA$51="","",'6. Supplier Management'!$BQ$51)</f>
        <v/>
      </c>
      <c r="E216" s="646" t="str">
        <f>IF(D216&gt;=2,"",IF(D216&gt;=1,SUM(auditDate+$H$5),SUM(auditDate+$H$6)))</f>
        <v/>
      </c>
      <c r="F216" s="1152"/>
      <c r="G216" s="1155"/>
      <c r="H216" s="1158"/>
      <c r="I216" s="1158"/>
      <c r="J216" s="1158"/>
      <c r="K216" s="1158"/>
      <c r="L216" s="1158"/>
      <c r="M216" s="1158"/>
      <c r="N216" s="1161"/>
      <c r="O216" s="623"/>
    </row>
    <row r="217" spans="1:15">
      <c r="A217" s="554"/>
      <c r="B217" s="643" t="str">
        <f>CONCATENATE(B214,".3")</f>
        <v>6.2.3</v>
      </c>
      <c r="C217" s="647" t="s">
        <v>192</v>
      </c>
      <c r="D217" s="645" t="str">
        <f>IF('6. Supplier Management'!$BA$58="","",'6. Supplier Management'!$BQ$58)</f>
        <v/>
      </c>
      <c r="E217" s="646" t="str">
        <f>IF(D217&gt;=2,"",IF(D217&gt;=1,SUM(auditDate+$H$5),SUM(auditDate+$H$6)))</f>
        <v/>
      </c>
      <c r="F217" s="1152"/>
      <c r="G217" s="1155"/>
      <c r="H217" s="1158"/>
      <c r="I217" s="1158"/>
      <c r="J217" s="1158"/>
      <c r="K217" s="1158"/>
      <c r="L217" s="1158"/>
      <c r="M217" s="1158"/>
      <c r="N217" s="1161"/>
      <c r="O217" s="623"/>
    </row>
    <row r="218" spans="1:15">
      <c r="A218" s="554"/>
      <c r="B218" s="643" t="str">
        <f>CONCATENATE(B214,".4")</f>
        <v>6.2.4</v>
      </c>
      <c r="C218" s="647" t="s">
        <v>193</v>
      </c>
      <c r="D218" s="645" t="str">
        <f>IF('6. Supplier Management'!$BA$60="","",'6. Supplier Management'!$BQ$60)</f>
        <v/>
      </c>
      <c r="E218" s="646" t="str">
        <f>IF(D218&gt;=2,"",IF(D218&gt;=1,SUM(auditDate+$H$5),SUM(auditDate+$H$6)))</f>
        <v/>
      </c>
      <c r="F218" s="1174"/>
      <c r="G218" s="1175"/>
      <c r="H218" s="1186"/>
      <c r="I218" s="1186"/>
      <c r="J218" s="1186"/>
      <c r="K218" s="1186"/>
      <c r="L218" s="1186"/>
      <c r="M218" s="1186"/>
      <c r="N218" s="1198"/>
      <c r="O218" s="623"/>
    </row>
    <row r="219" spans="1:15">
      <c r="A219" s="554"/>
      <c r="B219" s="636">
        <v>6.3</v>
      </c>
      <c r="C219" s="637" t="str">
        <f>IF('6. Supplier Management'!$F$19="","",'6. Supplier Management'!$F$19)</f>
        <v>Supplier Readiness</v>
      </c>
      <c r="D219" s="638" t="str">
        <f>'6. Supplier Management'!$AZ$63</f>
        <v/>
      </c>
      <c r="E219" s="628" t="str">
        <f>IF(D219&gt;=0.85,"",IF(D219&gt;=0,SUM(auditDate+$H$5),SUM(auditDate+$H$6)))</f>
        <v/>
      </c>
      <c r="F219" s="639"/>
      <c r="G219" s="640"/>
      <c r="H219" s="641"/>
      <c r="I219" s="641"/>
      <c r="J219" s="641"/>
      <c r="K219" s="641"/>
      <c r="L219" s="641"/>
      <c r="M219" s="641"/>
      <c r="N219" s="642"/>
      <c r="O219" s="619"/>
    </row>
    <row r="220" spans="1:15">
      <c r="A220" s="554"/>
      <c r="B220" s="643" t="str">
        <f>CONCATENATE(B219,".1")</f>
        <v>6.3.1</v>
      </c>
      <c r="C220" s="644" t="s">
        <v>190</v>
      </c>
      <c r="D220" s="645" t="str">
        <f>IF(OR('6. Supplier Management'!$BA$65="",'6. Supplier Management'!$BA$65="x"),"",'6. Supplier Management'!$BQ$65)</f>
        <v/>
      </c>
      <c r="E220" s="646" t="str">
        <f>IF(D220&gt;=2,"",IF(D220&gt;=1,SUM(auditDate+$H$5),SUM(auditDate+$H$6)))</f>
        <v/>
      </c>
      <c r="F220" s="1151" t="s">
        <v>18</v>
      </c>
      <c r="G220" s="1154"/>
      <c r="H220" s="1157"/>
      <c r="I220" s="1157"/>
      <c r="J220" s="1157"/>
      <c r="K220" s="1157"/>
      <c r="L220" s="1157"/>
      <c r="M220" s="1157"/>
      <c r="N220" s="1160"/>
      <c r="O220" s="623"/>
    </row>
    <row r="221" spans="1:15">
      <c r="A221" s="554"/>
      <c r="B221" s="643" t="str">
        <f>CONCATENATE(B219,".2")</f>
        <v>6.3.2</v>
      </c>
      <c r="C221" s="591" t="s">
        <v>191</v>
      </c>
      <c r="D221" s="645" t="str">
        <f>IF('6. Supplier Management'!$BA$67="","",'6. Supplier Management'!$BQ$67)</f>
        <v/>
      </c>
      <c r="E221" s="646" t="str">
        <f>IF(D221&gt;=2,"",IF(D221&gt;=1,SUM(auditDate+$H$5),SUM(auditDate+$H$6)))</f>
        <v/>
      </c>
      <c r="F221" s="1152"/>
      <c r="G221" s="1155"/>
      <c r="H221" s="1158"/>
      <c r="I221" s="1158"/>
      <c r="J221" s="1158"/>
      <c r="K221" s="1158"/>
      <c r="L221" s="1158"/>
      <c r="M221" s="1158"/>
      <c r="N221" s="1161"/>
      <c r="O221" s="623"/>
    </row>
    <row r="222" spans="1:15">
      <c r="A222" s="554"/>
      <c r="B222" s="643" t="str">
        <f>CONCATENATE(B219,".3")</f>
        <v>6.3.3</v>
      </c>
      <c r="C222" s="647" t="s">
        <v>192</v>
      </c>
      <c r="D222" s="645" t="str">
        <f>IF('6. Supplier Management'!$BA$74="","",'6. Supplier Management'!$BQ$74)</f>
        <v/>
      </c>
      <c r="E222" s="646" t="str">
        <f>IF(D222&gt;=2,"",IF(D222&gt;=1,SUM(auditDate+$H$5),SUM(auditDate+$H$6)))</f>
        <v/>
      </c>
      <c r="F222" s="1152"/>
      <c r="G222" s="1155"/>
      <c r="H222" s="1158"/>
      <c r="I222" s="1158"/>
      <c r="J222" s="1158"/>
      <c r="K222" s="1158"/>
      <c r="L222" s="1158"/>
      <c r="M222" s="1158"/>
      <c r="N222" s="1161"/>
      <c r="O222" s="623"/>
    </row>
    <row r="223" spans="1:15">
      <c r="A223" s="554"/>
      <c r="B223" s="643" t="str">
        <f>CONCATENATE(B219,".4")</f>
        <v>6.3.4</v>
      </c>
      <c r="C223" s="647" t="s">
        <v>193</v>
      </c>
      <c r="D223" s="645" t="str">
        <f>IF('6. Supplier Management'!$BA$76="","",'6. Supplier Management'!$BQ$76)</f>
        <v/>
      </c>
      <c r="E223" s="646" t="str">
        <f>IF(D223&gt;=2,"",IF(D223&gt;=1,SUM(auditDate+$H$5),SUM(auditDate+$H$6)))</f>
        <v/>
      </c>
      <c r="F223" s="1174"/>
      <c r="G223" s="1175"/>
      <c r="H223" s="1186"/>
      <c r="I223" s="1186"/>
      <c r="J223" s="1186"/>
      <c r="K223" s="1186"/>
      <c r="L223" s="1186"/>
      <c r="M223" s="1186"/>
      <c r="N223" s="1198"/>
      <c r="O223" s="623"/>
    </row>
    <row r="224" spans="1:15" ht="36">
      <c r="A224" s="554"/>
      <c r="B224" s="636">
        <v>6.4</v>
      </c>
      <c r="C224" s="637" t="str">
        <f>IF('6. Supplier Management'!$F$20="","",'6. Supplier Management'!$F$20)</f>
        <v>Supplier Product Material and Substance Reporting, and Chemicals Management</v>
      </c>
      <c r="D224" s="638" t="str">
        <f>'6. Supplier Management'!$AZ$79</f>
        <v/>
      </c>
      <c r="E224" s="628" t="str">
        <f>IF(D224&gt;=0.85,"",IF(D224&gt;=0,SUM(auditDate+$H$5),SUM(auditDate+$H$6)))</f>
        <v/>
      </c>
      <c r="F224" s="639"/>
      <c r="G224" s="640"/>
      <c r="H224" s="641"/>
      <c r="I224" s="641"/>
      <c r="J224" s="641"/>
      <c r="K224" s="641"/>
      <c r="L224" s="641"/>
      <c r="M224" s="641"/>
      <c r="N224" s="642"/>
      <c r="O224" s="619"/>
    </row>
    <row r="225" spans="1:15">
      <c r="A225" s="554"/>
      <c r="B225" s="643" t="str">
        <f>CONCATENATE(B224,".1")</f>
        <v>6.4.1</v>
      </c>
      <c r="C225" s="644" t="s">
        <v>190</v>
      </c>
      <c r="D225" s="645" t="str">
        <f>IF(OR('6. Supplier Management'!$BA$81="",'6. Supplier Management'!$BA$81="x"),"",'6. Supplier Management'!$BQ$81)</f>
        <v/>
      </c>
      <c r="E225" s="646" t="str">
        <f>IF(D225&gt;=2,"",IF(D225&gt;=1,SUM(auditDate+$H$5),SUM(auditDate+$H$6)))</f>
        <v/>
      </c>
      <c r="F225" s="1151" t="s">
        <v>18</v>
      </c>
      <c r="G225" s="1154"/>
      <c r="H225" s="1157"/>
      <c r="I225" s="1157"/>
      <c r="J225" s="1157"/>
      <c r="K225" s="1157"/>
      <c r="L225" s="1157"/>
      <c r="M225" s="1157"/>
      <c r="N225" s="1160"/>
      <c r="O225" s="623"/>
    </row>
    <row r="226" spans="1:15">
      <c r="A226" s="554"/>
      <c r="B226" s="643" t="str">
        <f>CONCATENATE(B224,".2")</f>
        <v>6.4.2</v>
      </c>
      <c r="C226" s="591" t="s">
        <v>191</v>
      </c>
      <c r="D226" s="645" t="str">
        <f>IF('6. Supplier Management'!$BA$83="","",'6. Supplier Management'!$BQ$83)</f>
        <v/>
      </c>
      <c r="E226" s="646" t="str">
        <f>IF(D226&gt;=2,"",IF(D226&gt;=1,SUM(auditDate+$H$5),SUM(auditDate+$H$6)))</f>
        <v/>
      </c>
      <c r="F226" s="1152"/>
      <c r="G226" s="1155"/>
      <c r="H226" s="1158"/>
      <c r="I226" s="1158"/>
      <c r="J226" s="1158"/>
      <c r="K226" s="1158"/>
      <c r="L226" s="1158"/>
      <c r="M226" s="1158"/>
      <c r="N226" s="1161"/>
      <c r="O226" s="623"/>
    </row>
    <row r="227" spans="1:15">
      <c r="A227" s="554"/>
      <c r="B227" s="643" t="str">
        <f>CONCATENATE(B224,".3")</f>
        <v>6.4.3</v>
      </c>
      <c r="C227" s="647" t="s">
        <v>192</v>
      </c>
      <c r="D227" s="645" t="str">
        <f>IF('6. Supplier Management'!$BA$90="","",'6. Supplier Management'!$BQ$90)</f>
        <v/>
      </c>
      <c r="E227" s="646" t="str">
        <f>IF(D227&gt;=2,"",IF(D227&gt;=1,SUM(auditDate+$H$5),SUM(auditDate+$H$6)))</f>
        <v/>
      </c>
      <c r="F227" s="1152"/>
      <c r="G227" s="1155"/>
      <c r="H227" s="1158"/>
      <c r="I227" s="1158"/>
      <c r="J227" s="1158"/>
      <c r="K227" s="1158"/>
      <c r="L227" s="1158"/>
      <c r="M227" s="1158"/>
      <c r="N227" s="1161"/>
      <c r="O227" s="623"/>
    </row>
    <row r="228" spans="1:15">
      <c r="A228" s="554"/>
      <c r="B228" s="643" t="str">
        <f>CONCATENATE(B224,".4")</f>
        <v>6.4.4</v>
      </c>
      <c r="C228" s="647" t="s">
        <v>193</v>
      </c>
      <c r="D228" s="645" t="str">
        <f>IF('6. Supplier Management'!$BA$92="","",'6. Supplier Management'!$BQ$92)</f>
        <v/>
      </c>
      <c r="E228" s="646" t="str">
        <f>IF(D228&gt;=2,"",IF(D228&gt;=1,SUM(auditDate+$H$5),SUM(auditDate+$H$6)))</f>
        <v/>
      </c>
      <c r="F228" s="1174"/>
      <c r="G228" s="1175"/>
      <c r="H228" s="1186"/>
      <c r="I228" s="1186"/>
      <c r="J228" s="1186"/>
      <c r="K228" s="1186"/>
      <c r="L228" s="1186"/>
      <c r="M228" s="1186"/>
      <c r="N228" s="1198"/>
      <c r="O228" s="623"/>
    </row>
    <row r="229" spans="1:15" ht="24">
      <c r="A229" s="554"/>
      <c r="B229" s="636">
        <v>6.5</v>
      </c>
      <c r="C229" s="637" t="str">
        <f>IF('6. Supplier Management'!$F$21="","",'6. Supplier Management'!$F$21)</f>
        <v>Business Code of Conduct and Supplier Policy</v>
      </c>
      <c r="D229" s="638" t="str">
        <f>'6. Supplier Management'!$AZ$95</f>
        <v/>
      </c>
      <c r="E229" s="628" t="str">
        <f>IF(D229&gt;=0.85,"",IF(D229&gt;=0,SUM(auditDate+$H$5),SUM(auditDate+$H$6)))</f>
        <v/>
      </c>
      <c r="F229" s="639"/>
      <c r="G229" s="640"/>
      <c r="H229" s="641"/>
      <c r="I229" s="641"/>
      <c r="J229" s="641"/>
      <c r="K229" s="641"/>
      <c r="L229" s="641"/>
      <c r="M229" s="641"/>
      <c r="N229" s="642"/>
      <c r="O229" s="619"/>
    </row>
    <row r="230" spans="1:15">
      <c r="A230" s="554"/>
      <c r="B230" s="643" t="str">
        <f>CONCATENATE(B229,".1")</f>
        <v>6.5.1</v>
      </c>
      <c r="C230" s="644" t="s">
        <v>190</v>
      </c>
      <c r="D230" s="645" t="str">
        <f>IF(OR('6. Supplier Management'!$BA$97="",'6. Supplier Management'!$BA$97="x"),"",'6. Supplier Management'!$BQ$97)</f>
        <v/>
      </c>
      <c r="E230" s="646" t="str">
        <f>IF(D230&gt;=2,"",IF(D230&gt;=1,SUM(auditDate+$H$5),SUM(auditDate+$H$6)))</f>
        <v/>
      </c>
      <c r="F230" s="1151" t="s">
        <v>18</v>
      </c>
      <c r="G230" s="1154"/>
      <c r="H230" s="1157"/>
      <c r="I230" s="1157"/>
      <c r="J230" s="1157"/>
      <c r="K230" s="1157"/>
      <c r="L230" s="1157"/>
      <c r="M230" s="1157"/>
      <c r="N230" s="1160"/>
      <c r="O230" s="623"/>
    </row>
    <row r="231" spans="1:15">
      <c r="A231" s="554"/>
      <c r="B231" s="643" t="str">
        <f>CONCATENATE(B229,".2")</f>
        <v>6.5.2</v>
      </c>
      <c r="C231" s="591" t="s">
        <v>191</v>
      </c>
      <c r="D231" s="645" t="str">
        <f>IF('6. Supplier Management'!$BA$99="","",'6. Supplier Management'!$BQ$99)</f>
        <v/>
      </c>
      <c r="E231" s="646" t="str">
        <f>IF(D231&gt;=2,"",IF(D231&gt;=1,SUM(auditDate+$H$5),SUM(auditDate+$H$6)))</f>
        <v/>
      </c>
      <c r="F231" s="1152"/>
      <c r="G231" s="1155"/>
      <c r="H231" s="1158"/>
      <c r="I231" s="1158"/>
      <c r="J231" s="1158"/>
      <c r="K231" s="1158"/>
      <c r="L231" s="1158"/>
      <c r="M231" s="1158"/>
      <c r="N231" s="1161"/>
      <c r="O231" s="623"/>
    </row>
    <row r="232" spans="1:15">
      <c r="A232" s="554"/>
      <c r="B232" s="643" t="str">
        <f>CONCATENATE(B229,".3")</f>
        <v>6.5.3</v>
      </c>
      <c r="C232" s="647" t="s">
        <v>192</v>
      </c>
      <c r="D232" s="645" t="str">
        <f>IF('6. Supplier Management'!$BA$106="","",'6. Supplier Management'!$BQ$106)</f>
        <v/>
      </c>
      <c r="E232" s="646" t="str">
        <f>IF(D232&gt;=2,"",IF(D232&gt;=1,SUM(auditDate+$H$5),SUM(auditDate+$H$6)))</f>
        <v/>
      </c>
      <c r="F232" s="1152"/>
      <c r="G232" s="1155"/>
      <c r="H232" s="1158"/>
      <c r="I232" s="1158"/>
      <c r="J232" s="1158"/>
      <c r="K232" s="1158"/>
      <c r="L232" s="1158"/>
      <c r="M232" s="1158"/>
      <c r="N232" s="1161"/>
      <c r="O232" s="623"/>
    </row>
    <row r="233" spans="1:15">
      <c r="A233" s="554"/>
      <c r="B233" s="643" t="str">
        <f>CONCATENATE(B229,".4")</f>
        <v>6.5.4</v>
      </c>
      <c r="C233" s="647" t="s">
        <v>193</v>
      </c>
      <c r="D233" s="645" t="str">
        <f>IF('6. Supplier Management'!$BA$108="","",'6. Supplier Management'!$BQ$108)</f>
        <v/>
      </c>
      <c r="E233" s="646" t="str">
        <f>IF(D233&gt;=2,"",IF(D233&gt;=1,SUM(auditDate+$H$5),SUM(auditDate+$H$6)))</f>
        <v/>
      </c>
      <c r="F233" s="1174"/>
      <c r="G233" s="1175"/>
      <c r="H233" s="1186"/>
      <c r="I233" s="1186"/>
      <c r="J233" s="1186"/>
      <c r="K233" s="1186"/>
      <c r="L233" s="1186"/>
      <c r="M233" s="1186"/>
      <c r="N233" s="1198"/>
      <c r="O233" s="623"/>
    </row>
    <row r="234" spans="1:15" ht="24">
      <c r="A234" s="554"/>
      <c r="B234" s="636">
        <v>6.6</v>
      </c>
      <c r="C234" s="637" t="str">
        <f>IF('6. Supplier Management'!$F$22="","",'6. Supplier Management'!$F$22)</f>
        <v>Special Process and Customer Specific Requirements</v>
      </c>
      <c r="D234" s="638" t="str">
        <f>'6. Supplier Management'!$AZ$111</f>
        <v/>
      </c>
      <c r="E234" s="628" t="str">
        <f>IF(D234&gt;=0.85,"",IF(D234&gt;=0,SUM(auditDate+$H$5),SUM(auditDate+$H$6)))</f>
        <v/>
      </c>
      <c r="F234" s="639"/>
      <c r="G234" s="640"/>
      <c r="H234" s="641"/>
      <c r="I234" s="641"/>
      <c r="J234" s="641"/>
      <c r="K234" s="641"/>
      <c r="L234" s="641"/>
      <c r="M234" s="641"/>
      <c r="N234" s="642"/>
      <c r="O234" s="623"/>
    </row>
    <row r="235" spans="1:15">
      <c r="A235" s="554"/>
      <c r="B235" s="643" t="str">
        <f>CONCATENATE(B234,".1")</f>
        <v>6.6.1</v>
      </c>
      <c r="C235" s="644" t="s">
        <v>190</v>
      </c>
      <c r="D235" s="645" t="str">
        <f>IF(OR('6. Supplier Management'!$BA$113="",'6. Supplier Management'!$BA$113="x"),"",'6. Supplier Management'!$BQ$113)</f>
        <v/>
      </c>
      <c r="E235" s="646" t="str">
        <f>IF(D235&gt;=2,"",IF(D235&gt;=1,SUM(auditDate+$H$5),SUM(auditDate+$H$6)))</f>
        <v/>
      </c>
      <c r="F235" s="1151" t="s">
        <v>18</v>
      </c>
      <c r="G235" s="1154"/>
      <c r="H235" s="1157"/>
      <c r="I235" s="1157"/>
      <c r="J235" s="1157"/>
      <c r="K235" s="1157"/>
      <c r="L235" s="1157"/>
      <c r="M235" s="1157"/>
      <c r="N235" s="1160"/>
      <c r="O235" s="623"/>
    </row>
    <row r="236" spans="1:15">
      <c r="A236" s="554"/>
      <c r="B236" s="643" t="str">
        <f>CONCATENATE(B234,".2")</f>
        <v>6.6.2</v>
      </c>
      <c r="C236" s="591" t="s">
        <v>191</v>
      </c>
      <c r="D236" s="645" t="str">
        <f>IF('6. Supplier Management'!$BA$115="","",'6. Supplier Management'!$BQ$115)</f>
        <v/>
      </c>
      <c r="E236" s="646" t="str">
        <f>IF(D236&gt;=2,"",IF(D236&gt;=1,SUM(auditDate+$H$5),SUM(auditDate+$H$6)))</f>
        <v/>
      </c>
      <c r="F236" s="1152"/>
      <c r="G236" s="1155"/>
      <c r="H236" s="1158"/>
      <c r="I236" s="1158"/>
      <c r="J236" s="1158"/>
      <c r="K236" s="1158"/>
      <c r="L236" s="1158"/>
      <c r="M236" s="1158"/>
      <c r="N236" s="1161"/>
      <c r="O236" s="623"/>
    </row>
    <row r="237" spans="1:15">
      <c r="A237" s="554"/>
      <c r="B237" s="643" t="str">
        <f>CONCATENATE(B234,".3")</f>
        <v>6.6.3</v>
      </c>
      <c r="C237" s="647" t="s">
        <v>192</v>
      </c>
      <c r="D237" s="645" t="str">
        <f>IF('6. Supplier Management'!$BA$122="","",'6. Supplier Management'!$BQ$122)</f>
        <v/>
      </c>
      <c r="E237" s="646" t="str">
        <f>IF(D237&gt;=2,"",IF(D237&gt;=1,SUM(auditDate+$H$5),SUM(auditDate+$H$6)))</f>
        <v/>
      </c>
      <c r="F237" s="1152"/>
      <c r="G237" s="1155"/>
      <c r="H237" s="1158"/>
      <c r="I237" s="1158"/>
      <c r="J237" s="1158"/>
      <c r="K237" s="1158"/>
      <c r="L237" s="1158"/>
      <c r="M237" s="1158"/>
      <c r="N237" s="1161"/>
      <c r="O237" s="623"/>
    </row>
    <row r="238" spans="1:15" ht="14" thickBot="1">
      <c r="A238" s="554"/>
      <c r="B238" s="643" t="str">
        <f>CONCATENATE(B234,".4")</f>
        <v>6.6.4</v>
      </c>
      <c r="C238" s="647" t="s">
        <v>193</v>
      </c>
      <c r="D238" s="645" t="str">
        <f>IF('6. Supplier Management'!$BA$124="","",'6. Supplier Management'!$BQ$124)</f>
        <v/>
      </c>
      <c r="E238" s="646" t="str">
        <f>IF(D238&gt;=2,"",IF(D238&gt;=1,SUM(auditDate+$H$5),SUM(auditDate+$H$6)))</f>
        <v/>
      </c>
      <c r="F238" s="1174"/>
      <c r="G238" s="1175"/>
      <c r="H238" s="1186"/>
      <c r="I238" s="1186"/>
      <c r="J238" s="1186"/>
      <c r="K238" s="1186"/>
      <c r="L238" s="1186"/>
      <c r="M238" s="1186"/>
      <c r="N238" s="1198"/>
      <c r="O238" s="623"/>
    </row>
    <row r="239" spans="1:15" ht="16" thickBot="1">
      <c r="A239" s="554"/>
      <c r="B239" s="1164" t="s">
        <v>525</v>
      </c>
      <c r="C239" s="1165"/>
      <c r="D239" s="610" t="str">
        <f>'5. Engineering'!$AZ$23</f>
        <v/>
      </c>
      <c r="E239" s="634" t="str">
        <f>IF(MAX(E240:E264)=0,"",MAX(E240:E264))</f>
        <v/>
      </c>
      <c r="F239" s="584"/>
      <c r="G239" s="584"/>
      <c r="H239" s="585">
        <v>1</v>
      </c>
      <c r="I239" s="586">
        <v>2</v>
      </c>
      <c r="J239" s="586">
        <v>3</v>
      </c>
      <c r="K239" s="586">
        <v>4</v>
      </c>
      <c r="L239" s="586">
        <v>5</v>
      </c>
      <c r="M239" s="587">
        <v>6</v>
      </c>
      <c r="N239" s="588"/>
      <c r="O239" s="560"/>
    </row>
    <row r="240" spans="1:15">
      <c r="A240" s="554"/>
      <c r="B240" s="636">
        <v>7.1</v>
      </c>
      <c r="C240" s="637" t="str">
        <f>IF('7. Maintenance'!$F$17="","",'7. Maintenance'!$F$17)</f>
        <v>Preventive Maintenance</v>
      </c>
      <c r="D240" s="638" t="str">
        <f>'5. Engineering'!$AZ$31</f>
        <v/>
      </c>
      <c r="E240" s="628" t="str">
        <f>IF(D240&gt;=0.85,"",IF(D240&gt;=0,SUM(auditDate+$H$5),SUM(auditDate+$H$6)))</f>
        <v/>
      </c>
      <c r="F240" s="639"/>
      <c r="G240" s="640"/>
      <c r="H240" s="641"/>
      <c r="I240" s="641"/>
      <c r="J240" s="641"/>
      <c r="K240" s="641"/>
      <c r="L240" s="641"/>
      <c r="M240" s="641"/>
      <c r="N240" s="642"/>
      <c r="O240" s="619"/>
    </row>
    <row r="241" spans="1:15">
      <c r="A241" s="554"/>
      <c r="B241" s="643" t="str">
        <f>CONCATENATE(B240,".1")</f>
        <v>7.1.1</v>
      </c>
      <c r="C241" s="644" t="s">
        <v>190</v>
      </c>
      <c r="D241" s="645" t="str">
        <f>IF(OR( '7. Maintenance'!$BA$33="", '7. Maintenance'!$BA$33="x"),"", '7. Maintenance'!$BQ$33)</f>
        <v/>
      </c>
      <c r="E241" s="646" t="str">
        <f>IF(D241&gt;=2,"",IF(D241&gt;=1,SUM(auditDate+$H$5),SUM(auditDate+$H$6)))</f>
        <v/>
      </c>
      <c r="F241" s="1151" t="s">
        <v>18</v>
      </c>
      <c r="G241" s="1151"/>
      <c r="H241" s="1157"/>
      <c r="I241" s="1157"/>
      <c r="J241" s="1157"/>
      <c r="K241" s="1157"/>
      <c r="L241" s="1157"/>
      <c r="M241" s="1157"/>
      <c r="N241" s="1160"/>
      <c r="O241" s="619"/>
    </row>
    <row r="242" spans="1:15">
      <c r="A242" s="554"/>
      <c r="B242" s="643" t="str">
        <f>CONCATENATE(B240,".2")</f>
        <v>7.1.2</v>
      </c>
      <c r="C242" s="591" t="s">
        <v>191</v>
      </c>
      <c r="D242" s="645" t="str">
        <f>IF( '7. Maintenance'!$BA$35="","", '7. Maintenance'!$BQ$35)</f>
        <v/>
      </c>
      <c r="E242" s="646" t="str">
        <f>IF(D242&gt;=2,"",IF(D242&gt;=1,SUM(auditDate+$H$5),SUM(auditDate+$H$6)))</f>
        <v/>
      </c>
      <c r="F242" s="1152"/>
      <c r="G242" s="1152"/>
      <c r="H242" s="1158"/>
      <c r="I242" s="1158"/>
      <c r="J242" s="1158"/>
      <c r="K242" s="1158"/>
      <c r="L242" s="1158"/>
      <c r="M242" s="1158"/>
      <c r="N242" s="1161"/>
      <c r="O242" s="619"/>
    </row>
    <row r="243" spans="1:15">
      <c r="A243" s="554"/>
      <c r="B243" s="643" t="str">
        <f>CONCATENATE(B240,".3")</f>
        <v>7.1.3</v>
      </c>
      <c r="C243" s="647" t="s">
        <v>192</v>
      </c>
      <c r="D243" s="645" t="str">
        <f>IF( '7. Maintenance'!$BA$42="","", '7. Maintenance'!$BQ$42)</f>
        <v/>
      </c>
      <c r="E243" s="646" t="str">
        <f>IF(D243&gt;=2,"",IF(D243&gt;=1,SUM(auditDate+$H$5),SUM(auditDate+$H$6)))</f>
        <v/>
      </c>
      <c r="F243" s="1152"/>
      <c r="G243" s="1152"/>
      <c r="H243" s="1158"/>
      <c r="I243" s="1158"/>
      <c r="J243" s="1158"/>
      <c r="K243" s="1158"/>
      <c r="L243" s="1158"/>
      <c r="M243" s="1158"/>
      <c r="N243" s="1161"/>
      <c r="O243" s="623"/>
    </row>
    <row r="244" spans="1:15">
      <c r="A244" s="554"/>
      <c r="B244" s="643" t="str">
        <f>CONCATENATE(B240,".4")</f>
        <v>7.1.4</v>
      </c>
      <c r="C244" s="647" t="s">
        <v>193</v>
      </c>
      <c r="D244" s="645" t="str">
        <f>IF( '7. Maintenance'!$BA$44="","", '7. Maintenance'!$BQ$44)</f>
        <v/>
      </c>
      <c r="E244" s="646" t="str">
        <f>IF(D244&gt;=2,"",IF(D244&gt;=1,SUM(auditDate+$H$5),SUM(auditDate+$H$6)))</f>
        <v/>
      </c>
      <c r="F244" s="1174"/>
      <c r="G244" s="1174"/>
      <c r="H244" s="1186"/>
      <c r="I244" s="1186"/>
      <c r="J244" s="1186"/>
      <c r="K244" s="1186"/>
      <c r="L244" s="1186"/>
      <c r="M244" s="1186"/>
      <c r="N244" s="1198"/>
      <c r="O244" s="623"/>
    </row>
    <row r="245" spans="1:15">
      <c r="A245" s="554"/>
      <c r="B245" s="636">
        <v>7.2</v>
      </c>
      <c r="C245" s="637" t="str">
        <f>IF('7. Maintenance'!$F$18="","",'7. Maintenance'!$F$18)</f>
        <v>Corrective Maintenance</v>
      </c>
      <c r="D245" s="638" t="str">
        <f xml:space="preserve"> '7. Maintenance'!$AZ$47</f>
        <v/>
      </c>
      <c r="E245" s="628" t="str">
        <f>IF(D245&gt;=0.85,"",IF(D245&gt;=0,SUM(auditDate+$H$5),SUM(auditDate+$H$6)))</f>
        <v/>
      </c>
      <c r="F245" s="639"/>
      <c r="G245" s="640"/>
      <c r="H245" s="641"/>
      <c r="I245" s="641"/>
      <c r="J245" s="641"/>
      <c r="K245" s="641"/>
      <c r="L245" s="641"/>
      <c r="M245" s="641"/>
      <c r="N245" s="642"/>
      <c r="O245" s="619"/>
    </row>
    <row r="246" spans="1:15">
      <c r="A246" s="554"/>
      <c r="B246" s="643" t="str">
        <f>CONCATENATE(B245,".1")</f>
        <v>7.2.1</v>
      </c>
      <c r="C246" s="644" t="s">
        <v>190</v>
      </c>
      <c r="D246" s="645" t="str">
        <f>IF(OR( '7. Maintenance'!$BA$49="", '7. Maintenance'!$BA$49="x"),"", '7. Maintenance'!$BQ$49)</f>
        <v/>
      </c>
      <c r="E246" s="646" t="str">
        <f>IF(D246&gt;=2,"",IF(D246&gt;=1,SUM(auditDate+$H$5),SUM(auditDate+$H$6)))</f>
        <v/>
      </c>
      <c r="F246" s="1151" t="s">
        <v>18</v>
      </c>
      <c r="G246" s="1154"/>
      <c r="H246" s="1157"/>
      <c r="I246" s="1157"/>
      <c r="J246" s="1157"/>
      <c r="K246" s="1157"/>
      <c r="L246" s="1157"/>
      <c r="M246" s="1157"/>
      <c r="N246" s="1160"/>
      <c r="O246" s="623"/>
    </row>
    <row r="247" spans="1:15">
      <c r="A247" s="554"/>
      <c r="B247" s="643" t="str">
        <f>CONCATENATE(B245,".2")</f>
        <v>7.2.2</v>
      </c>
      <c r="C247" s="591" t="s">
        <v>191</v>
      </c>
      <c r="D247" s="645" t="str">
        <f>IF( '7. Maintenance'!$BA$51="","", '7. Maintenance'!$BQ$51)</f>
        <v/>
      </c>
      <c r="E247" s="646" t="str">
        <f>IF(D247&gt;=2,"",IF(D247&gt;=1,SUM(auditDate+$H$5),SUM(auditDate+$H$6)))</f>
        <v/>
      </c>
      <c r="F247" s="1152"/>
      <c r="G247" s="1155"/>
      <c r="H247" s="1158"/>
      <c r="I247" s="1158"/>
      <c r="J247" s="1158"/>
      <c r="K247" s="1158"/>
      <c r="L247" s="1158"/>
      <c r="M247" s="1158"/>
      <c r="N247" s="1161"/>
      <c r="O247" s="623"/>
    </row>
    <row r="248" spans="1:15">
      <c r="A248" s="554"/>
      <c r="B248" s="643" t="str">
        <f>CONCATENATE(B245,".3")</f>
        <v>7.2.3</v>
      </c>
      <c r="C248" s="647" t="s">
        <v>192</v>
      </c>
      <c r="D248" s="645" t="str">
        <f>IF( '7. Maintenance'!$BA$58="","", '7. Maintenance'!$BQ$58)</f>
        <v/>
      </c>
      <c r="E248" s="646" t="str">
        <f>IF(D248&gt;=2,"",IF(D248&gt;=1,SUM(auditDate+$H$5),SUM(auditDate+$H$6)))</f>
        <v/>
      </c>
      <c r="F248" s="1152"/>
      <c r="G248" s="1155"/>
      <c r="H248" s="1158"/>
      <c r="I248" s="1158"/>
      <c r="J248" s="1158"/>
      <c r="K248" s="1158"/>
      <c r="L248" s="1158"/>
      <c r="M248" s="1158"/>
      <c r="N248" s="1161"/>
      <c r="O248" s="623"/>
    </row>
    <row r="249" spans="1:15">
      <c r="A249" s="554"/>
      <c r="B249" s="643" t="str">
        <f>CONCATENATE(B245,".4")</f>
        <v>7.2.4</v>
      </c>
      <c r="C249" s="647" t="s">
        <v>193</v>
      </c>
      <c r="D249" s="645" t="str">
        <f>IF( '7. Maintenance'!$BA$60="","", '7. Maintenance'!$BQ$60)</f>
        <v/>
      </c>
      <c r="E249" s="646" t="str">
        <f>IF(D249&gt;=2,"",IF(D249&gt;=1,SUM(auditDate+$H$5),SUM(auditDate+$H$6)))</f>
        <v/>
      </c>
      <c r="F249" s="1174"/>
      <c r="G249" s="1175"/>
      <c r="H249" s="1186"/>
      <c r="I249" s="1186"/>
      <c r="J249" s="1186"/>
      <c r="K249" s="1186"/>
      <c r="L249" s="1186"/>
      <c r="M249" s="1186"/>
      <c r="N249" s="1198"/>
      <c r="O249" s="623"/>
    </row>
    <row r="250" spans="1:15" ht="15" customHeight="1">
      <c r="A250" s="554"/>
      <c r="B250" s="636">
        <v>7.3</v>
      </c>
      <c r="C250" s="637" t="str">
        <f>IF('7. Maintenance'!$F$19="","",'7. Maintenance'!$F$19)</f>
        <v>Backup and Spare Parts</v>
      </c>
      <c r="D250" s="638" t="str">
        <f xml:space="preserve"> '7. Maintenance'!$AZ$63</f>
        <v/>
      </c>
      <c r="E250" s="628" t="str">
        <f>IF(D250&gt;=0.85,"",IF(D250&gt;=0,SUM(auditDate+$H$5),SUM(auditDate+$H$6)))</f>
        <v/>
      </c>
      <c r="F250" s="639"/>
      <c r="G250" s="640"/>
      <c r="H250" s="641"/>
      <c r="I250" s="641"/>
      <c r="J250" s="641"/>
      <c r="K250" s="641"/>
      <c r="L250" s="641"/>
      <c r="M250" s="641"/>
      <c r="N250" s="642"/>
      <c r="O250" s="619"/>
    </row>
    <row r="251" spans="1:15">
      <c r="A251" s="554"/>
      <c r="B251" s="643" t="str">
        <f>CONCATENATE(B250,".1")</f>
        <v>7.3.1</v>
      </c>
      <c r="C251" s="644" t="s">
        <v>190</v>
      </c>
      <c r="D251" s="645" t="str">
        <f>IF(OR( '7. Maintenance'!$BA$65="", '7. Maintenance'!$BA$65="x"),"", '7. Maintenance'!$BQ$65)</f>
        <v/>
      </c>
      <c r="E251" s="646" t="str">
        <f>IF(D251&gt;=2,"",IF(D251&gt;=1,SUM(auditDate+$H$5),SUM(auditDate+$H$6)))</f>
        <v/>
      </c>
      <c r="F251" s="1151" t="s">
        <v>18</v>
      </c>
      <c r="G251" s="1154"/>
      <c r="H251" s="1157"/>
      <c r="I251" s="1157"/>
      <c r="J251" s="1157"/>
      <c r="K251" s="1157"/>
      <c r="L251" s="1157"/>
      <c r="M251" s="1157"/>
      <c r="N251" s="1160"/>
      <c r="O251" s="623"/>
    </row>
    <row r="252" spans="1:15">
      <c r="A252" s="554"/>
      <c r="B252" s="643" t="str">
        <f>CONCATENATE(B250,".2")</f>
        <v>7.3.2</v>
      </c>
      <c r="C252" s="591" t="s">
        <v>191</v>
      </c>
      <c r="D252" s="645" t="str">
        <f>IF( '7. Maintenance'!$BA$67="","", '7. Maintenance'!$BQ$67)</f>
        <v/>
      </c>
      <c r="E252" s="646" t="str">
        <f>IF(D252&gt;=2,"",IF(D252&gt;=1,SUM(auditDate+$H$5),SUM(auditDate+$H$6)))</f>
        <v/>
      </c>
      <c r="F252" s="1152"/>
      <c r="G252" s="1155"/>
      <c r="H252" s="1158"/>
      <c r="I252" s="1158"/>
      <c r="J252" s="1158"/>
      <c r="K252" s="1158"/>
      <c r="L252" s="1158"/>
      <c r="M252" s="1158"/>
      <c r="N252" s="1161"/>
      <c r="O252" s="623"/>
    </row>
    <row r="253" spans="1:15">
      <c r="A253" s="554"/>
      <c r="B253" s="643" t="str">
        <f>CONCATENATE(B250,".3")</f>
        <v>7.3.3</v>
      </c>
      <c r="C253" s="647" t="s">
        <v>192</v>
      </c>
      <c r="D253" s="645" t="str">
        <f>IF( '7. Maintenance'!$BA$74="","", '7. Maintenance'!$BQ$74)</f>
        <v/>
      </c>
      <c r="E253" s="646" t="str">
        <f>IF(D253&gt;=2,"",IF(D253&gt;=1,SUM(auditDate+$H$5),SUM(auditDate+$H$6)))</f>
        <v/>
      </c>
      <c r="F253" s="1152"/>
      <c r="G253" s="1155"/>
      <c r="H253" s="1158"/>
      <c r="I253" s="1158"/>
      <c r="J253" s="1158"/>
      <c r="K253" s="1158"/>
      <c r="L253" s="1158"/>
      <c r="M253" s="1158"/>
      <c r="N253" s="1161"/>
      <c r="O253" s="623"/>
    </row>
    <row r="254" spans="1:15">
      <c r="A254" s="554"/>
      <c r="B254" s="643" t="str">
        <f>CONCATENATE(B250,".4")</f>
        <v>7.3.4</v>
      </c>
      <c r="C254" s="647" t="s">
        <v>193</v>
      </c>
      <c r="D254" s="645" t="str">
        <f>IF( '7. Maintenance'!$BA$76="","", '7. Maintenance'!$BQ$76)</f>
        <v/>
      </c>
      <c r="E254" s="646" t="str">
        <f>IF(D254&gt;=2,"",IF(D254&gt;=1,SUM(auditDate+$H$5),SUM(auditDate+$H$6)))</f>
        <v/>
      </c>
      <c r="F254" s="1174"/>
      <c r="G254" s="1175"/>
      <c r="H254" s="1186"/>
      <c r="I254" s="1186"/>
      <c r="J254" s="1186"/>
      <c r="K254" s="1186"/>
      <c r="L254" s="1186"/>
      <c r="M254" s="1186"/>
      <c r="N254" s="1198"/>
      <c r="O254" s="623"/>
    </row>
    <row r="255" spans="1:15">
      <c r="A255" s="554"/>
      <c r="B255" s="636">
        <v>7.4</v>
      </c>
      <c r="C255" s="637" t="str">
        <f>IF('7. Maintenance'!$F$20="","",'7. Maintenance'!$F$20)</f>
        <v>Tooling</v>
      </c>
      <c r="D255" s="638" t="str">
        <f xml:space="preserve"> '7. Maintenance'!$AZ$79</f>
        <v/>
      </c>
      <c r="E255" s="628" t="str">
        <f>IF(D255&gt;=0.85,"",IF(D255&gt;=0,SUM(auditDate+$H$5),SUM(auditDate+$H$6)))</f>
        <v/>
      </c>
      <c r="F255" s="639"/>
      <c r="G255" s="640"/>
      <c r="H255" s="641"/>
      <c r="I255" s="641"/>
      <c r="J255" s="641"/>
      <c r="K255" s="641"/>
      <c r="L255" s="641"/>
      <c r="M255" s="641"/>
      <c r="N255" s="642"/>
      <c r="O255" s="619"/>
    </row>
    <row r="256" spans="1:15">
      <c r="A256" s="554"/>
      <c r="B256" s="643" t="str">
        <f>CONCATENATE(B255,".1")</f>
        <v>7.4.1</v>
      </c>
      <c r="C256" s="644" t="s">
        <v>190</v>
      </c>
      <c r="D256" s="645" t="str">
        <f>IF(OR( '7. Maintenance'!$BA$81="", '7. Maintenance'!$BA$81="x"),"", '7. Maintenance'!$BQ$81)</f>
        <v/>
      </c>
      <c r="E256" s="646" t="str">
        <f>IF(D256&gt;=2,"",IF(D256&gt;=1,SUM(auditDate+$H$5),SUM(auditDate+$H$6)))</f>
        <v/>
      </c>
      <c r="F256" s="1151" t="s">
        <v>18</v>
      </c>
      <c r="G256" s="1154"/>
      <c r="H256" s="1157"/>
      <c r="I256" s="1157"/>
      <c r="J256" s="1157"/>
      <c r="K256" s="1157"/>
      <c r="L256" s="1157"/>
      <c r="M256" s="1157"/>
      <c r="N256" s="1160"/>
      <c r="O256" s="623"/>
    </row>
    <row r="257" spans="1:15">
      <c r="A257" s="554"/>
      <c r="B257" s="643" t="str">
        <f>CONCATENATE(B255,".2")</f>
        <v>7.4.2</v>
      </c>
      <c r="C257" s="591" t="s">
        <v>191</v>
      </c>
      <c r="D257" s="645" t="str">
        <f>IF( '7. Maintenance'!$BA$83="","", '7. Maintenance'!$BQ$83)</f>
        <v/>
      </c>
      <c r="E257" s="646" t="str">
        <f>IF(D257&gt;=2,"",IF(D257&gt;=1,SUM(auditDate+$H$5),SUM(auditDate+$H$6)))</f>
        <v/>
      </c>
      <c r="F257" s="1152"/>
      <c r="G257" s="1155"/>
      <c r="H257" s="1158"/>
      <c r="I257" s="1158"/>
      <c r="J257" s="1158"/>
      <c r="K257" s="1158"/>
      <c r="L257" s="1158"/>
      <c r="M257" s="1158"/>
      <c r="N257" s="1161"/>
      <c r="O257" s="623"/>
    </row>
    <row r="258" spans="1:15">
      <c r="A258" s="554"/>
      <c r="B258" s="643" t="str">
        <f>CONCATENATE(B255,".3")</f>
        <v>7.4.3</v>
      </c>
      <c r="C258" s="647" t="s">
        <v>192</v>
      </c>
      <c r="D258" s="645" t="str">
        <f>IF( '7. Maintenance'!$BA$90="","", '7. Maintenance'!$BQ$90)</f>
        <v/>
      </c>
      <c r="E258" s="646" t="str">
        <f>IF(D258&gt;=2,"",IF(D258&gt;=1,SUM(auditDate+$H$5),SUM(auditDate+$H$6)))</f>
        <v/>
      </c>
      <c r="F258" s="1152"/>
      <c r="G258" s="1155"/>
      <c r="H258" s="1158"/>
      <c r="I258" s="1158"/>
      <c r="J258" s="1158"/>
      <c r="K258" s="1158"/>
      <c r="L258" s="1158"/>
      <c r="M258" s="1158"/>
      <c r="N258" s="1161"/>
      <c r="O258" s="623"/>
    </row>
    <row r="259" spans="1:15">
      <c r="A259" s="554"/>
      <c r="B259" s="643" t="str">
        <f>CONCATENATE(B255,".4")</f>
        <v>7.4.4</v>
      </c>
      <c r="C259" s="647" t="s">
        <v>193</v>
      </c>
      <c r="D259" s="645" t="str">
        <f>IF( '7. Maintenance'!$BA$92="","", '7. Maintenance'!$BQ$92)</f>
        <v/>
      </c>
      <c r="E259" s="646" t="str">
        <f>IF(D259&gt;=2,"",IF(D259&gt;=1,SUM(auditDate+$H$5),SUM(auditDate+$H$6)))</f>
        <v/>
      </c>
      <c r="F259" s="1174"/>
      <c r="G259" s="1175"/>
      <c r="H259" s="1186"/>
      <c r="I259" s="1186"/>
      <c r="J259" s="1186"/>
      <c r="K259" s="1186"/>
      <c r="L259" s="1186"/>
      <c r="M259" s="1186"/>
      <c r="N259" s="1198"/>
      <c r="O259" s="623"/>
    </row>
    <row r="260" spans="1:15">
      <c r="A260" s="554"/>
      <c r="B260" s="636">
        <v>7.5</v>
      </c>
      <c r="C260" s="637" t="str">
        <f>IF('7. Maintenance'!$F$21="","",'7. Maintenance'!$F$21)</f>
        <v>SC/CC Equipment</v>
      </c>
      <c r="D260" s="638" t="str">
        <f xml:space="preserve"> '7. Maintenance'!$AZ$95</f>
        <v/>
      </c>
      <c r="E260" s="628" t="str">
        <f>IF(D260&gt;=0.85,"",IF(D260&gt;=0,SUM(auditDate+$H$5),SUM(auditDate+$H$6)))</f>
        <v/>
      </c>
      <c r="F260" s="639"/>
      <c r="G260" s="640"/>
      <c r="H260" s="641"/>
      <c r="I260" s="641"/>
      <c r="J260" s="641"/>
      <c r="K260" s="641"/>
      <c r="L260" s="641"/>
      <c r="M260" s="641"/>
      <c r="N260" s="642"/>
      <c r="O260" s="619"/>
    </row>
    <row r="261" spans="1:15">
      <c r="A261" s="554"/>
      <c r="B261" s="643" t="str">
        <f>CONCATENATE(B260,".1")</f>
        <v>7.5.1</v>
      </c>
      <c r="C261" s="644" t="s">
        <v>190</v>
      </c>
      <c r="D261" s="645" t="str">
        <f>IF(OR( '7. Maintenance'!$BA$97="", '7. Maintenance'!$BA$97="x"),"", '7. Maintenance'!$BQ$97)</f>
        <v/>
      </c>
      <c r="E261" s="646" t="str">
        <f>IF(D261&gt;=2,"",IF(D261&gt;=1,SUM(auditDate+$H$5),SUM(auditDate+$H$6)))</f>
        <v/>
      </c>
      <c r="F261" s="1151" t="s">
        <v>18</v>
      </c>
      <c r="G261" s="1154"/>
      <c r="H261" s="1157"/>
      <c r="I261" s="1157"/>
      <c r="J261" s="1157"/>
      <c r="K261" s="1157"/>
      <c r="L261" s="1157"/>
      <c r="M261" s="1157"/>
      <c r="N261" s="1160"/>
      <c r="O261" s="623"/>
    </row>
    <row r="262" spans="1:15">
      <c r="A262" s="554"/>
      <c r="B262" s="643" t="str">
        <f>CONCATENATE(B260,".2")</f>
        <v>7.5.2</v>
      </c>
      <c r="C262" s="591" t="s">
        <v>191</v>
      </c>
      <c r="D262" s="645" t="str">
        <f>IF( '7. Maintenance'!$BA$99="","", '7. Maintenance'!$BQ$99)</f>
        <v/>
      </c>
      <c r="E262" s="646" t="str">
        <f>IF(D262&gt;=2,"",IF(D262&gt;=1,SUM(auditDate+$H$5),SUM(auditDate+$H$6)))</f>
        <v/>
      </c>
      <c r="F262" s="1152"/>
      <c r="G262" s="1155"/>
      <c r="H262" s="1158"/>
      <c r="I262" s="1158"/>
      <c r="J262" s="1158"/>
      <c r="K262" s="1158"/>
      <c r="L262" s="1158"/>
      <c r="M262" s="1158"/>
      <c r="N262" s="1161"/>
      <c r="O262" s="623"/>
    </row>
    <row r="263" spans="1:15">
      <c r="A263" s="554"/>
      <c r="B263" s="643" t="str">
        <f>CONCATENATE(B260,".3")</f>
        <v>7.5.3</v>
      </c>
      <c r="C263" s="647" t="s">
        <v>192</v>
      </c>
      <c r="D263" s="645" t="str">
        <f>IF( '7. Maintenance'!$BA$106="","", '7. Maintenance'!$BQ$106)</f>
        <v/>
      </c>
      <c r="E263" s="646" t="str">
        <f>IF(D263&gt;=2,"",IF(D263&gt;=1,SUM(auditDate+$H$5),SUM(auditDate+$H$6)))</f>
        <v/>
      </c>
      <c r="F263" s="1152"/>
      <c r="G263" s="1155"/>
      <c r="H263" s="1158"/>
      <c r="I263" s="1158"/>
      <c r="J263" s="1158"/>
      <c r="K263" s="1158"/>
      <c r="L263" s="1158"/>
      <c r="M263" s="1158"/>
      <c r="N263" s="1161"/>
      <c r="O263" s="623"/>
    </row>
    <row r="264" spans="1:15">
      <c r="A264" s="554"/>
      <c r="B264" s="643" t="str">
        <f>CONCATENATE(B260,".4")</f>
        <v>7.5.4</v>
      </c>
      <c r="C264" s="647" t="s">
        <v>193</v>
      </c>
      <c r="D264" s="645" t="str">
        <f>IF( '7. Maintenance'!$BA$108="","", '7. Maintenance'!$BQ$108)</f>
        <v/>
      </c>
      <c r="E264" s="646" t="str">
        <f>IF(D264&gt;=2,"",IF(D264&gt;=1,SUM(auditDate+$H$5),SUM(auditDate+$H$6)))</f>
        <v/>
      </c>
      <c r="F264" s="1174"/>
      <c r="G264" s="1175"/>
      <c r="H264" s="1186"/>
      <c r="I264" s="1186"/>
      <c r="J264" s="1186"/>
      <c r="K264" s="1186"/>
      <c r="L264" s="1186"/>
      <c r="M264" s="1186"/>
      <c r="N264" s="1198"/>
      <c r="O264" s="623"/>
    </row>
    <row r="265" spans="1:15">
      <c r="A265" s="554"/>
      <c r="B265" s="636">
        <v>7.6</v>
      </c>
      <c r="C265" s="637" t="str">
        <f>IF('7. Maintenance'!$F$22="","",'7. Maintenance'!$F$22)</f>
        <v>TPM</v>
      </c>
      <c r="D265" s="638" t="str">
        <f xml:space="preserve"> '7. Maintenance'!$AZ$95</f>
        <v/>
      </c>
      <c r="E265" s="628" t="str">
        <f>IF(D265&gt;=0.85,"",IF(D265&gt;=0,SUM(auditDate+$H$5),SUM(auditDate+$H$6)))</f>
        <v/>
      </c>
      <c r="F265" s="639"/>
      <c r="G265" s="640"/>
      <c r="H265" s="641"/>
      <c r="I265" s="641"/>
      <c r="J265" s="641"/>
      <c r="K265" s="641"/>
      <c r="L265" s="641"/>
      <c r="M265" s="641"/>
      <c r="N265" s="642"/>
      <c r="O265" s="623"/>
    </row>
    <row r="266" spans="1:15">
      <c r="A266" s="554"/>
      <c r="B266" s="597" t="str">
        <f>CONCATENATE(B265,".1")</f>
        <v>7.6.1</v>
      </c>
      <c r="C266" s="591" t="s">
        <v>190</v>
      </c>
      <c r="D266" s="621" t="str">
        <f>IF( '7. Maintenance'!$BA$113="","", '7. Maintenance'!$BQ$113)</f>
        <v/>
      </c>
      <c r="E266" s="593" t="str">
        <f>IF(D266&gt;=2,"",IF(D266&gt;=1,SUM(auditDate+$H$5),SUM(auditDate+$H$6)))</f>
        <v/>
      </c>
      <c r="F266" s="1151"/>
      <c r="G266" s="1154"/>
      <c r="H266" s="1157"/>
      <c r="I266" s="1157"/>
      <c r="J266" s="1157"/>
      <c r="K266" s="1157"/>
      <c r="L266" s="1157"/>
      <c r="M266" s="1157"/>
      <c r="N266" s="1160"/>
      <c r="O266" s="623"/>
    </row>
    <row r="267" spans="1:15">
      <c r="A267" s="554"/>
      <c r="B267" s="643" t="str">
        <f>CONCATENATE(B265,".2")</f>
        <v>7.6.2</v>
      </c>
      <c r="C267" s="591" t="s">
        <v>191</v>
      </c>
      <c r="D267" s="645" t="str">
        <f>IF( '7. Maintenance'!$BA$115="","", '7. Maintenance'!$BQ$115)</f>
        <v/>
      </c>
      <c r="E267" s="646" t="str">
        <f>IF(D267&gt;=2,"",IF(D267&gt;=1,SUM(auditDate+$H$5),SUM(auditDate+$H$6)))</f>
        <v/>
      </c>
      <c r="F267" s="1152"/>
      <c r="G267" s="1155"/>
      <c r="H267" s="1158"/>
      <c r="I267" s="1158"/>
      <c r="J267" s="1158"/>
      <c r="K267" s="1158"/>
      <c r="L267" s="1158"/>
      <c r="M267" s="1158"/>
      <c r="N267" s="1161"/>
      <c r="O267" s="623"/>
    </row>
    <row r="268" spans="1:15">
      <c r="A268" s="554"/>
      <c r="B268" s="643" t="str">
        <f>CONCATENATE(B265,".3")</f>
        <v>7.6.3</v>
      </c>
      <c r="C268" s="647" t="s">
        <v>192</v>
      </c>
      <c r="D268" s="645" t="str">
        <f>IF( '7. Maintenance'!$BA$122="","", '7. Maintenance'!$BQ$122)</f>
        <v/>
      </c>
      <c r="E268" s="646" t="str">
        <f>IF(D268&gt;=2,"",IF(D268&gt;=1,SUM(auditDate+$H$5),SUM(auditDate+$H$6)))</f>
        <v/>
      </c>
      <c r="F268" s="1152"/>
      <c r="G268" s="1155"/>
      <c r="H268" s="1158"/>
      <c r="I268" s="1158"/>
      <c r="J268" s="1158"/>
      <c r="K268" s="1158"/>
      <c r="L268" s="1158"/>
      <c r="M268" s="1158"/>
      <c r="N268" s="1161"/>
      <c r="O268" s="623"/>
    </row>
    <row r="269" spans="1:15" ht="14" thickBot="1">
      <c r="A269" s="554"/>
      <c r="B269" s="651" t="str">
        <f>CONCATENATE(B265,".4")</f>
        <v>7.6.4</v>
      </c>
      <c r="C269" s="648" t="s">
        <v>193</v>
      </c>
      <c r="D269" s="649" t="str">
        <f>IF( '7. Maintenance'!$BA$124="","", '7. Maintenance'!$BQ$124)</f>
        <v/>
      </c>
      <c r="E269" s="650" t="str">
        <f>IF(D269&gt;=2,"",IF(D269&gt;=1,SUM(auditDate+$H$5),SUM(auditDate+$H$6)))</f>
        <v/>
      </c>
      <c r="F269" s="1153"/>
      <c r="G269" s="1156"/>
      <c r="H269" s="1159"/>
      <c r="I269" s="1159"/>
      <c r="J269" s="1159"/>
      <c r="K269" s="1159"/>
      <c r="L269" s="1159"/>
      <c r="M269" s="1159"/>
      <c r="N269" s="1162"/>
      <c r="O269" s="623"/>
    </row>
    <row r="270" spans="1:15" ht="9" customHeight="1">
      <c r="A270" s="554"/>
      <c r="B270" s="555"/>
      <c r="C270" s="556"/>
      <c r="D270" s="652"/>
      <c r="E270" s="557"/>
      <c r="F270" s="557"/>
      <c r="G270" s="557"/>
      <c r="H270" s="556"/>
      <c r="I270" s="653"/>
      <c r="J270" s="653"/>
      <c r="K270" s="653"/>
      <c r="L270" s="653"/>
      <c r="M270" s="556"/>
      <c r="N270" s="558"/>
      <c r="O270" s="560"/>
    </row>
  </sheetData>
  <sheetProtection algorithmName="SHA-512" hashValue="L+7GHTxSJXcZUyHtZBtsnxNrR7G1BZWp28RKS4FM+KrHN0rkYEANkf2OFpKck+bwOVtHYz/fkYbXarhazGAjxA==" saltValue="O8jRMD2/mhhjfhDQJWt93A==" spinCount="100000" sheet="1" selectLockedCells="1"/>
  <mergeCells count="430">
    <mergeCell ref="F235:F238"/>
    <mergeCell ref="G235:G238"/>
    <mergeCell ref="H235:H238"/>
    <mergeCell ref="I235:I238"/>
    <mergeCell ref="J235:J238"/>
    <mergeCell ref="K235:K238"/>
    <mergeCell ref="L235:L238"/>
    <mergeCell ref="M235:M238"/>
    <mergeCell ref="N235:N238"/>
    <mergeCell ref="F261:F264"/>
    <mergeCell ref="G261:G264"/>
    <mergeCell ref="H261:H264"/>
    <mergeCell ref="I261:I264"/>
    <mergeCell ref="J261:J264"/>
    <mergeCell ref="K261:K264"/>
    <mergeCell ref="L261:L264"/>
    <mergeCell ref="M261:M264"/>
    <mergeCell ref="N261:N264"/>
    <mergeCell ref="F256:F259"/>
    <mergeCell ref="G256:G259"/>
    <mergeCell ref="H256:H259"/>
    <mergeCell ref="I256:I259"/>
    <mergeCell ref="J256:J259"/>
    <mergeCell ref="K256:K259"/>
    <mergeCell ref="L256:L259"/>
    <mergeCell ref="M256:M259"/>
    <mergeCell ref="N256:N259"/>
    <mergeCell ref="F251:F254"/>
    <mergeCell ref="G251:G254"/>
    <mergeCell ref="H251:H254"/>
    <mergeCell ref="I251:I254"/>
    <mergeCell ref="J251:J254"/>
    <mergeCell ref="K251:K254"/>
    <mergeCell ref="L251:L254"/>
    <mergeCell ref="M251:M254"/>
    <mergeCell ref="N251:N254"/>
    <mergeCell ref="N241:N244"/>
    <mergeCell ref="F246:F249"/>
    <mergeCell ref="G246:G249"/>
    <mergeCell ref="H246:H249"/>
    <mergeCell ref="I246:I249"/>
    <mergeCell ref="J246:J249"/>
    <mergeCell ref="K246:K249"/>
    <mergeCell ref="L246:L249"/>
    <mergeCell ref="M246:M249"/>
    <mergeCell ref="N246:N249"/>
    <mergeCell ref="B239:C239"/>
    <mergeCell ref="F241:F244"/>
    <mergeCell ref="G241:G244"/>
    <mergeCell ref="H241:H244"/>
    <mergeCell ref="I241:I244"/>
    <mergeCell ref="J241:J244"/>
    <mergeCell ref="K241:K244"/>
    <mergeCell ref="L241:L244"/>
    <mergeCell ref="M241:M244"/>
    <mergeCell ref="F230:F233"/>
    <mergeCell ref="G230:G233"/>
    <mergeCell ref="H230:H233"/>
    <mergeCell ref="I230:I233"/>
    <mergeCell ref="J230:J233"/>
    <mergeCell ref="K230:K233"/>
    <mergeCell ref="L230:L233"/>
    <mergeCell ref="M230:M233"/>
    <mergeCell ref="N230:N233"/>
    <mergeCell ref="F225:F228"/>
    <mergeCell ref="G225:G228"/>
    <mergeCell ref="H225:H228"/>
    <mergeCell ref="I225:I228"/>
    <mergeCell ref="J225:J228"/>
    <mergeCell ref="K225:K228"/>
    <mergeCell ref="L225:L228"/>
    <mergeCell ref="M225:M228"/>
    <mergeCell ref="N225:N228"/>
    <mergeCell ref="F220:F223"/>
    <mergeCell ref="G220:G223"/>
    <mergeCell ref="H220:H223"/>
    <mergeCell ref="I220:I223"/>
    <mergeCell ref="J220:J223"/>
    <mergeCell ref="K220:K223"/>
    <mergeCell ref="L220:L223"/>
    <mergeCell ref="M220:M223"/>
    <mergeCell ref="N220:N223"/>
    <mergeCell ref="N210:N213"/>
    <mergeCell ref="F215:F218"/>
    <mergeCell ref="G215:G218"/>
    <mergeCell ref="H215:H218"/>
    <mergeCell ref="I215:I218"/>
    <mergeCell ref="J215:J218"/>
    <mergeCell ref="K215:K218"/>
    <mergeCell ref="L215:L218"/>
    <mergeCell ref="M215:M218"/>
    <mergeCell ref="N215:N218"/>
    <mergeCell ref="B208:C208"/>
    <mergeCell ref="F210:F213"/>
    <mergeCell ref="G210:G213"/>
    <mergeCell ref="H210:H213"/>
    <mergeCell ref="I210:I213"/>
    <mergeCell ref="J210:J213"/>
    <mergeCell ref="K210:K213"/>
    <mergeCell ref="L210:L213"/>
    <mergeCell ref="M210:M213"/>
    <mergeCell ref="L204:L207"/>
    <mergeCell ref="M204:M207"/>
    <mergeCell ref="N204:N207"/>
    <mergeCell ref="H204:H207"/>
    <mergeCell ref="I204:I207"/>
    <mergeCell ref="J204:J207"/>
    <mergeCell ref="K204:K207"/>
    <mergeCell ref="H199:H202"/>
    <mergeCell ref="I199:I202"/>
    <mergeCell ref="J199:J202"/>
    <mergeCell ref="K199:K202"/>
    <mergeCell ref="L199:L202"/>
    <mergeCell ref="M199:M202"/>
    <mergeCell ref="N199:N202"/>
    <mergeCell ref="H194:H197"/>
    <mergeCell ref="I194:I197"/>
    <mergeCell ref="M189:M192"/>
    <mergeCell ref="N189:N192"/>
    <mergeCell ref="H184:H187"/>
    <mergeCell ref="I184:I187"/>
    <mergeCell ref="J184:J187"/>
    <mergeCell ref="K184:K187"/>
    <mergeCell ref="L184:L187"/>
    <mergeCell ref="M184:M187"/>
    <mergeCell ref="J194:J197"/>
    <mergeCell ref="K194:K197"/>
    <mergeCell ref="L194:L197"/>
    <mergeCell ref="M194:M197"/>
    <mergeCell ref="N184:N187"/>
    <mergeCell ref="H189:H192"/>
    <mergeCell ref="I189:I192"/>
    <mergeCell ref="J189:J192"/>
    <mergeCell ref="K189:K192"/>
    <mergeCell ref="L189:L192"/>
    <mergeCell ref="N194:N197"/>
    <mergeCell ref="H179:H182"/>
    <mergeCell ref="I179:I182"/>
    <mergeCell ref="J179:J182"/>
    <mergeCell ref="K179:K182"/>
    <mergeCell ref="L179:L182"/>
    <mergeCell ref="M179:M182"/>
    <mergeCell ref="N179:N182"/>
    <mergeCell ref="H173:H176"/>
    <mergeCell ref="I173:I176"/>
    <mergeCell ref="M168:M171"/>
    <mergeCell ref="N168:N171"/>
    <mergeCell ref="H163:H166"/>
    <mergeCell ref="I163:I166"/>
    <mergeCell ref="J163:J166"/>
    <mergeCell ref="K163:K166"/>
    <mergeCell ref="L163:L166"/>
    <mergeCell ref="M163:M166"/>
    <mergeCell ref="J173:J176"/>
    <mergeCell ref="K173:K176"/>
    <mergeCell ref="L173:L176"/>
    <mergeCell ref="M173:M176"/>
    <mergeCell ref="N163:N166"/>
    <mergeCell ref="H168:H171"/>
    <mergeCell ref="I168:I171"/>
    <mergeCell ref="J168:J171"/>
    <mergeCell ref="K168:K171"/>
    <mergeCell ref="L168:L171"/>
    <mergeCell ref="N173:N176"/>
    <mergeCell ref="H158:H161"/>
    <mergeCell ref="I158:I161"/>
    <mergeCell ref="J158:J161"/>
    <mergeCell ref="K158:K161"/>
    <mergeCell ref="L158:L161"/>
    <mergeCell ref="M158:M161"/>
    <mergeCell ref="N158:N161"/>
    <mergeCell ref="H153:H156"/>
    <mergeCell ref="I153:I156"/>
    <mergeCell ref="M148:M151"/>
    <mergeCell ref="N148:N151"/>
    <mergeCell ref="H142:H145"/>
    <mergeCell ref="I142:I145"/>
    <mergeCell ref="J142:J145"/>
    <mergeCell ref="K142:K145"/>
    <mergeCell ref="L142:L145"/>
    <mergeCell ref="M142:M145"/>
    <mergeCell ref="J153:J156"/>
    <mergeCell ref="K153:K156"/>
    <mergeCell ref="L153:L156"/>
    <mergeCell ref="M153:M156"/>
    <mergeCell ref="N142:N145"/>
    <mergeCell ref="H148:H151"/>
    <mergeCell ref="I148:I151"/>
    <mergeCell ref="J148:J151"/>
    <mergeCell ref="K148:K151"/>
    <mergeCell ref="L148:L151"/>
    <mergeCell ref="N153:N156"/>
    <mergeCell ref="H137:H140"/>
    <mergeCell ref="I137:I140"/>
    <mergeCell ref="J137:J140"/>
    <mergeCell ref="K137:K140"/>
    <mergeCell ref="L137:L140"/>
    <mergeCell ref="M137:M140"/>
    <mergeCell ref="N137:N140"/>
    <mergeCell ref="H132:H135"/>
    <mergeCell ref="I132:I135"/>
    <mergeCell ref="N127:N130"/>
    <mergeCell ref="H122:H125"/>
    <mergeCell ref="I122:I125"/>
    <mergeCell ref="J122:J125"/>
    <mergeCell ref="K122:K125"/>
    <mergeCell ref="L122:L125"/>
    <mergeCell ref="M122:M125"/>
    <mergeCell ref="J132:J135"/>
    <mergeCell ref="K132:K135"/>
    <mergeCell ref="L132:L135"/>
    <mergeCell ref="M132:M135"/>
    <mergeCell ref="N122:N125"/>
    <mergeCell ref="H127:H130"/>
    <mergeCell ref="I127:I130"/>
    <mergeCell ref="J127:J130"/>
    <mergeCell ref="K127:K130"/>
    <mergeCell ref="L127:L130"/>
    <mergeCell ref="N132:N135"/>
    <mergeCell ref="N101:N104"/>
    <mergeCell ref="M86:M89"/>
    <mergeCell ref="N86:N89"/>
    <mergeCell ref="H117:H120"/>
    <mergeCell ref="I117:I120"/>
    <mergeCell ref="J117:J120"/>
    <mergeCell ref="K117:K120"/>
    <mergeCell ref="L117:L120"/>
    <mergeCell ref="M117:M120"/>
    <mergeCell ref="N117:N120"/>
    <mergeCell ref="H101:H104"/>
    <mergeCell ref="I101:I104"/>
    <mergeCell ref="J101:J104"/>
    <mergeCell ref="K101:K104"/>
    <mergeCell ref="L101:L104"/>
    <mergeCell ref="M101:M104"/>
    <mergeCell ref="M96:M99"/>
    <mergeCell ref="N96:N99"/>
    <mergeCell ref="H91:H94"/>
    <mergeCell ref="I91:I94"/>
    <mergeCell ref="J91:J94"/>
    <mergeCell ref="K91:K94"/>
    <mergeCell ref="L91:L94"/>
    <mergeCell ref="M91:M94"/>
    <mergeCell ref="N91:N94"/>
    <mergeCell ref="H96:H99"/>
    <mergeCell ref="I96:I99"/>
    <mergeCell ref="J96:J99"/>
    <mergeCell ref="K96:K99"/>
    <mergeCell ref="L96:L99"/>
    <mergeCell ref="N76:N79"/>
    <mergeCell ref="H65:H68"/>
    <mergeCell ref="I65:I68"/>
    <mergeCell ref="J65:J68"/>
    <mergeCell ref="K65:K68"/>
    <mergeCell ref="L65:L68"/>
    <mergeCell ref="M65:M68"/>
    <mergeCell ref="J81:J84"/>
    <mergeCell ref="K81:K84"/>
    <mergeCell ref="L81:L84"/>
    <mergeCell ref="M81:M84"/>
    <mergeCell ref="N65:N68"/>
    <mergeCell ref="H76:H79"/>
    <mergeCell ref="I76:I79"/>
    <mergeCell ref="J76:J79"/>
    <mergeCell ref="K76:K79"/>
    <mergeCell ref="L76:L79"/>
    <mergeCell ref="N81:N84"/>
    <mergeCell ref="N45:N48"/>
    <mergeCell ref="H50:H53"/>
    <mergeCell ref="I50:I53"/>
    <mergeCell ref="J50:J53"/>
    <mergeCell ref="K50:K53"/>
    <mergeCell ref="L50:L53"/>
    <mergeCell ref="N55:N58"/>
    <mergeCell ref="H60:H63"/>
    <mergeCell ref="I60:I63"/>
    <mergeCell ref="J60:J63"/>
    <mergeCell ref="K60:K63"/>
    <mergeCell ref="L60:L63"/>
    <mergeCell ref="M60:M63"/>
    <mergeCell ref="N60:N63"/>
    <mergeCell ref="H55:H58"/>
    <mergeCell ref="I55:I58"/>
    <mergeCell ref="C2:N2"/>
    <mergeCell ref="B38:C38"/>
    <mergeCell ref="C4:E4"/>
    <mergeCell ref="B74:C74"/>
    <mergeCell ref="B115:C115"/>
    <mergeCell ref="N8:N9"/>
    <mergeCell ref="H9:I9"/>
    <mergeCell ref="K9:M9"/>
    <mergeCell ref="B8:B9"/>
    <mergeCell ref="C8:C9"/>
    <mergeCell ref="F8:F9"/>
    <mergeCell ref="N40:N43"/>
    <mergeCell ref="H40:H43"/>
    <mergeCell ref="I40:I43"/>
    <mergeCell ref="J40:J43"/>
    <mergeCell ref="K40:K43"/>
    <mergeCell ref="L40:L43"/>
    <mergeCell ref="M40:M43"/>
    <mergeCell ref="M50:M53"/>
    <mergeCell ref="N50:N53"/>
    <mergeCell ref="H45:H48"/>
    <mergeCell ref="I45:I48"/>
    <mergeCell ref="J45:J48"/>
    <mergeCell ref="K45:K48"/>
    <mergeCell ref="K4:M4"/>
    <mergeCell ref="K5:M5"/>
    <mergeCell ref="K6:M6"/>
    <mergeCell ref="B146:C146"/>
    <mergeCell ref="B177:C177"/>
    <mergeCell ref="D8:D9"/>
    <mergeCell ref="H8:M8"/>
    <mergeCell ref="E8:E9"/>
    <mergeCell ref="G8:G9"/>
    <mergeCell ref="L45:L48"/>
    <mergeCell ref="M45:M48"/>
    <mergeCell ref="J55:J58"/>
    <mergeCell ref="K55:K58"/>
    <mergeCell ref="L55:L58"/>
    <mergeCell ref="M55:M58"/>
    <mergeCell ref="M76:M79"/>
    <mergeCell ref="H86:H89"/>
    <mergeCell ref="I86:I89"/>
    <mergeCell ref="J86:J89"/>
    <mergeCell ref="K86:K89"/>
    <mergeCell ref="L86:L89"/>
    <mergeCell ref="H81:H84"/>
    <mergeCell ref="I81:I84"/>
    <mergeCell ref="M127:M130"/>
    <mergeCell ref="F55:F58"/>
    <mergeCell ref="G55:G58"/>
    <mergeCell ref="F45:F48"/>
    <mergeCell ref="G45:G48"/>
    <mergeCell ref="F50:F53"/>
    <mergeCell ref="G50:G53"/>
    <mergeCell ref="G40:G43"/>
    <mergeCell ref="F40:F43"/>
    <mergeCell ref="G4:H4"/>
    <mergeCell ref="F117:F120"/>
    <mergeCell ref="G117:G120"/>
    <mergeCell ref="F122:F125"/>
    <mergeCell ref="G122:G125"/>
    <mergeCell ref="F96:F99"/>
    <mergeCell ref="G96:G99"/>
    <mergeCell ref="F101:F104"/>
    <mergeCell ref="G101:G104"/>
    <mergeCell ref="F86:F89"/>
    <mergeCell ref="G86:G89"/>
    <mergeCell ref="F91:F94"/>
    <mergeCell ref="G91:G94"/>
    <mergeCell ref="F153:F156"/>
    <mergeCell ref="G153:G156"/>
    <mergeCell ref="F137:F140"/>
    <mergeCell ref="G137:G140"/>
    <mergeCell ref="F142:F145"/>
    <mergeCell ref="G142:G145"/>
    <mergeCell ref="F127:F130"/>
    <mergeCell ref="G127:G130"/>
    <mergeCell ref="F132:F135"/>
    <mergeCell ref="G132:G135"/>
    <mergeCell ref="M70:M73"/>
    <mergeCell ref="N70:N73"/>
    <mergeCell ref="F199:F202"/>
    <mergeCell ref="G199:G202"/>
    <mergeCell ref="F204:F207"/>
    <mergeCell ref="G204:G207"/>
    <mergeCell ref="F189:F192"/>
    <mergeCell ref="G189:G192"/>
    <mergeCell ref="F194:F197"/>
    <mergeCell ref="G194:G197"/>
    <mergeCell ref="F179:F182"/>
    <mergeCell ref="G179:G182"/>
    <mergeCell ref="F184:F187"/>
    <mergeCell ref="G184:G187"/>
    <mergeCell ref="F168:F171"/>
    <mergeCell ref="G168:G171"/>
    <mergeCell ref="F173:F176"/>
    <mergeCell ref="G173:G176"/>
    <mergeCell ref="F158:F161"/>
    <mergeCell ref="G158:G161"/>
    <mergeCell ref="F163:F166"/>
    <mergeCell ref="G163:G166"/>
    <mergeCell ref="F148:F151"/>
    <mergeCell ref="G148:G151"/>
    <mergeCell ref="M111:M114"/>
    <mergeCell ref="N111:N114"/>
    <mergeCell ref="F106:F109"/>
    <mergeCell ref="G106:G109"/>
    <mergeCell ref="H106:H109"/>
    <mergeCell ref="I106:I109"/>
    <mergeCell ref="J106:J109"/>
    <mergeCell ref="K106:K109"/>
    <mergeCell ref="L106:L109"/>
    <mergeCell ref="M106:M109"/>
    <mergeCell ref="N106:N109"/>
    <mergeCell ref="C3:D3"/>
    <mergeCell ref="B10:C10"/>
    <mergeCell ref="F111:F114"/>
    <mergeCell ref="G111:G114"/>
    <mergeCell ref="H111:H114"/>
    <mergeCell ref="I111:I114"/>
    <mergeCell ref="J111:J114"/>
    <mergeCell ref="K111:K114"/>
    <mergeCell ref="L111:L114"/>
    <mergeCell ref="F70:F73"/>
    <mergeCell ref="G70:G73"/>
    <mergeCell ref="H70:H73"/>
    <mergeCell ref="I70:I73"/>
    <mergeCell ref="J70:J73"/>
    <mergeCell ref="K70:K73"/>
    <mergeCell ref="L70:L73"/>
    <mergeCell ref="F76:F79"/>
    <mergeCell ref="G76:G79"/>
    <mergeCell ref="F81:F84"/>
    <mergeCell ref="G81:G84"/>
    <mergeCell ref="F60:F63"/>
    <mergeCell ref="G60:G63"/>
    <mergeCell ref="F65:F68"/>
    <mergeCell ref="G65:G68"/>
    <mergeCell ref="F266:F269"/>
    <mergeCell ref="G266:G269"/>
    <mergeCell ref="H266:H269"/>
    <mergeCell ref="I266:I269"/>
    <mergeCell ref="J266:J269"/>
    <mergeCell ref="K266:K269"/>
    <mergeCell ref="L266:L269"/>
    <mergeCell ref="M266:M269"/>
    <mergeCell ref="N266:N269"/>
  </mergeCells>
  <phoneticPr fontId="23" type="noConversion"/>
  <conditionalFormatting sqref="H147:M176 H39:M68 H75:M104 H116:M145 H178:M204">
    <cfRule type="cellIs" dxfId="102" priority="152" stopIfTrue="1" operator="equal">
      <formula>"G"</formula>
    </cfRule>
    <cfRule type="cellIs" dxfId="101" priority="153" stopIfTrue="1" operator="equal">
      <formula>"Y"</formula>
    </cfRule>
    <cfRule type="cellIs" dxfId="100" priority="154" stopIfTrue="1" operator="equal">
      <formula>"R"</formula>
    </cfRule>
  </conditionalFormatting>
  <conditionalFormatting sqref="D38:D39 D44 D49 D54 D59 D64 D74:D75 D80 D85 D90 D95 D100 D115:D116 D121 D126 D131 D136 D141 D146:D147 D152 D157 D162 D167 D172 D177:D178 D183 D188 D193 D198 D203">
    <cfRule type="cellIs" dxfId="99" priority="155" stopIfTrue="1" operator="between">
      <formula>0.845</formula>
      <formula>1.1</formula>
    </cfRule>
    <cfRule type="cellIs" dxfId="98" priority="156" stopIfTrue="1" operator="between">
      <formula>0.745</formula>
      <formula>0.8449</formula>
    </cfRule>
    <cfRule type="cellIs" dxfId="97" priority="157" stopIfTrue="1" operator="between">
      <formula>0</formula>
      <formula>0.7449</formula>
    </cfRule>
  </conditionalFormatting>
  <conditionalFormatting sqref="D40:D43 D45:D48 D50:D53 D55:D58 D60:D63 D65:D68 D76:D79 D86:D89 D91:D94 D96:D99 D101:D104 D117:D120 D122:D125 D127:D130 D132:D135 D137:D140 D148:D151 D153:D156 D158:D161 D163:D166 D168:D171 D173:D176 D179:D182 D184:D187 D189:D192 D81:D84 D199:D202 D204:D207 D143:D145 D194:D197">
    <cfRule type="cellIs" dxfId="96" priority="158" stopIfTrue="1" operator="equal">
      <formula>2</formula>
    </cfRule>
    <cfRule type="cellIs" dxfId="95" priority="159" stopIfTrue="1" operator="equal">
      <formula>1</formula>
    </cfRule>
    <cfRule type="cellIs" dxfId="94" priority="160" stopIfTrue="1" operator="equal">
      <formula>0</formula>
    </cfRule>
  </conditionalFormatting>
  <conditionalFormatting sqref="H69:M73">
    <cfRule type="cellIs" dxfId="93" priority="143" stopIfTrue="1" operator="equal">
      <formula>"G"</formula>
    </cfRule>
    <cfRule type="cellIs" dxfId="92" priority="144" stopIfTrue="1" operator="equal">
      <formula>"Y"</formula>
    </cfRule>
    <cfRule type="cellIs" dxfId="91" priority="145" stopIfTrue="1" operator="equal">
      <formula>"R"</formula>
    </cfRule>
  </conditionalFormatting>
  <conditionalFormatting sqref="D69">
    <cfRule type="cellIs" dxfId="90" priority="137" stopIfTrue="1" operator="between">
      <formula>0.845</formula>
      <formula>1.1</formula>
    </cfRule>
    <cfRule type="cellIs" dxfId="89" priority="138" stopIfTrue="1" operator="between">
      <formula>0.745</formula>
      <formula>0.8449</formula>
    </cfRule>
    <cfRule type="cellIs" dxfId="88" priority="139" stopIfTrue="1" operator="between">
      <formula>0</formula>
      <formula>0.7449</formula>
    </cfRule>
  </conditionalFormatting>
  <conditionalFormatting sqref="D70:D73">
    <cfRule type="cellIs" dxfId="87" priority="140" stopIfTrue="1" operator="equal">
      <formula>2</formula>
    </cfRule>
    <cfRule type="cellIs" dxfId="86" priority="141" stopIfTrue="1" operator="equal">
      <formula>1</formula>
    </cfRule>
    <cfRule type="cellIs" dxfId="85" priority="142" stopIfTrue="1" operator="equal">
      <formula>0</formula>
    </cfRule>
  </conditionalFormatting>
  <conditionalFormatting sqref="H105:M109">
    <cfRule type="cellIs" dxfId="84" priority="128" stopIfTrue="1" operator="equal">
      <formula>"G"</formula>
    </cfRule>
    <cfRule type="cellIs" dxfId="83" priority="129" stopIfTrue="1" operator="equal">
      <formula>"Y"</formula>
    </cfRule>
    <cfRule type="cellIs" dxfId="82" priority="130" stopIfTrue="1" operator="equal">
      <formula>"R"</formula>
    </cfRule>
  </conditionalFormatting>
  <conditionalFormatting sqref="H110:M114">
    <cfRule type="cellIs" dxfId="81" priority="119" stopIfTrue="1" operator="equal">
      <formula>"G"</formula>
    </cfRule>
    <cfRule type="cellIs" dxfId="80" priority="120" stopIfTrue="1" operator="equal">
      <formula>"Y"</formula>
    </cfRule>
    <cfRule type="cellIs" dxfId="79" priority="121" stopIfTrue="1" operator="equal">
      <formula>"R"</formula>
    </cfRule>
  </conditionalFormatting>
  <conditionalFormatting sqref="D105">
    <cfRule type="cellIs" dxfId="78" priority="113" stopIfTrue="1" operator="between">
      <formula>0.845</formula>
      <formula>1.1</formula>
    </cfRule>
    <cfRule type="cellIs" dxfId="77" priority="114" stopIfTrue="1" operator="between">
      <formula>0.745</formula>
      <formula>0.8449</formula>
    </cfRule>
    <cfRule type="cellIs" dxfId="76" priority="115" stopIfTrue="1" operator="between">
      <formula>0</formula>
      <formula>0.7449</formula>
    </cfRule>
  </conditionalFormatting>
  <conditionalFormatting sqref="D106:D109">
    <cfRule type="cellIs" dxfId="75" priority="116" stopIfTrue="1" operator="equal">
      <formula>2</formula>
    </cfRule>
    <cfRule type="cellIs" dxfId="74" priority="117" stopIfTrue="1" operator="equal">
      <formula>1</formula>
    </cfRule>
    <cfRule type="cellIs" dxfId="73" priority="118" stopIfTrue="1" operator="equal">
      <formula>0</formula>
    </cfRule>
  </conditionalFormatting>
  <conditionalFormatting sqref="D110">
    <cfRule type="cellIs" dxfId="72" priority="107" stopIfTrue="1" operator="between">
      <formula>0.845</formula>
      <formula>1.1</formula>
    </cfRule>
    <cfRule type="cellIs" dxfId="71" priority="108" stopIfTrue="1" operator="between">
      <formula>0.745</formula>
      <formula>0.8449</formula>
    </cfRule>
    <cfRule type="cellIs" dxfId="70" priority="109" stopIfTrue="1" operator="between">
      <formula>0</formula>
      <formula>0.7449</formula>
    </cfRule>
  </conditionalFormatting>
  <conditionalFormatting sqref="D111:D114">
    <cfRule type="cellIs" dxfId="69" priority="110" stopIfTrue="1" operator="equal">
      <formula>2</formula>
    </cfRule>
    <cfRule type="cellIs" dxfId="68" priority="111" stopIfTrue="1" operator="equal">
      <formula>1</formula>
    </cfRule>
    <cfRule type="cellIs" dxfId="67" priority="112" stopIfTrue="1" operator="equal">
      <formula>0</formula>
    </cfRule>
  </conditionalFormatting>
  <conditionalFormatting sqref="H210:M238">
    <cfRule type="cellIs" dxfId="66" priority="62" stopIfTrue="1" operator="equal">
      <formula>"G"</formula>
    </cfRule>
    <cfRule type="cellIs" dxfId="65" priority="63" stopIfTrue="1" operator="equal">
      <formula>"Y"</formula>
    </cfRule>
    <cfRule type="cellIs" dxfId="64" priority="64" stopIfTrue="1" operator="equal">
      <formula>"R"</formula>
    </cfRule>
  </conditionalFormatting>
  <conditionalFormatting sqref="D214 D219 D224 D229">
    <cfRule type="cellIs" dxfId="63" priority="65" stopIfTrue="1" operator="between">
      <formula>0.845</formula>
      <formula>1.1</formula>
    </cfRule>
    <cfRule type="cellIs" dxfId="62" priority="66" stopIfTrue="1" operator="between">
      <formula>0.745</formula>
      <formula>0.8449</formula>
    </cfRule>
    <cfRule type="cellIs" dxfId="61" priority="67" stopIfTrue="1" operator="between">
      <formula>0</formula>
      <formula>0.7449</formula>
    </cfRule>
  </conditionalFormatting>
  <conditionalFormatting sqref="D210:D213 D215:D218 D220:D223 D230:D233 D225:D228 D235:D238">
    <cfRule type="cellIs" dxfId="60" priority="68" stopIfTrue="1" operator="equal">
      <formula>2</formula>
    </cfRule>
    <cfRule type="cellIs" dxfId="59" priority="69" stopIfTrue="1" operator="equal">
      <formula>1</formula>
    </cfRule>
    <cfRule type="cellIs" dxfId="58" priority="70" stopIfTrue="1" operator="equal">
      <formula>0</formula>
    </cfRule>
  </conditionalFormatting>
  <conditionalFormatting sqref="H209:M209">
    <cfRule type="cellIs" dxfId="57" priority="80" stopIfTrue="1" operator="equal">
      <formula>"G"</formula>
    </cfRule>
    <cfRule type="cellIs" dxfId="56" priority="81" stopIfTrue="1" operator="equal">
      <formula>"Y"</formula>
    </cfRule>
    <cfRule type="cellIs" dxfId="55" priority="82" stopIfTrue="1" operator="equal">
      <formula>"R"</formula>
    </cfRule>
  </conditionalFormatting>
  <conditionalFormatting sqref="D208:D209">
    <cfRule type="cellIs" dxfId="54" priority="83" stopIfTrue="1" operator="between">
      <formula>0.845</formula>
      <formula>1.1</formula>
    </cfRule>
    <cfRule type="cellIs" dxfId="53" priority="84" stopIfTrue="1" operator="between">
      <formula>0.745</formula>
      <formula>0.8449</formula>
    </cfRule>
    <cfRule type="cellIs" dxfId="52" priority="85" stopIfTrue="1" operator="between">
      <formula>0</formula>
      <formula>0.7449</formula>
    </cfRule>
  </conditionalFormatting>
  <conditionalFormatting sqref="H240:M240">
    <cfRule type="cellIs" dxfId="51" priority="71" stopIfTrue="1" operator="equal">
      <formula>"G"</formula>
    </cfRule>
    <cfRule type="cellIs" dxfId="50" priority="72" stopIfTrue="1" operator="equal">
      <formula>"Y"</formula>
    </cfRule>
    <cfRule type="cellIs" dxfId="49" priority="73" stopIfTrue="1" operator="equal">
      <formula>"R"</formula>
    </cfRule>
  </conditionalFormatting>
  <conditionalFormatting sqref="D239:D240">
    <cfRule type="cellIs" dxfId="48" priority="74" stopIfTrue="1" operator="between">
      <formula>0.845</formula>
      <formula>1.1</formula>
    </cfRule>
    <cfRule type="cellIs" dxfId="47" priority="75" stopIfTrue="1" operator="between">
      <formula>0.745</formula>
      <formula>0.8449</formula>
    </cfRule>
    <cfRule type="cellIs" dxfId="46" priority="76" stopIfTrue="1" operator="between">
      <formula>0</formula>
      <formula>0.7449</formula>
    </cfRule>
  </conditionalFormatting>
  <conditionalFormatting sqref="H241:M264">
    <cfRule type="cellIs" dxfId="45" priority="53" stopIfTrue="1" operator="equal">
      <formula>"G"</formula>
    </cfRule>
    <cfRule type="cellIs" dxfId="44" priority="54" stopIfTrue="1" operator="equal">
      <formula>"Y"</formula>
    </cfRule>
    <cfRule type="cellIs" dxfId="43" priority="55" stopIfTrue="1" operator="equal">
      <formula>"R"</formula>
    </cfRule>
  </conditionalFormatting>
  <conditionalFormatting sqref="D245 D250 D255 D260">
    <cfRule type="cellIs" dxfId="42" priority="56" stopIfTrue="1" operator="between">
      <formula>0.845</formula>
      <formula>1.1</formula>
    </cfRule>
    <cfRule type="cellIs" dxfId="41" priority="57" stopIfTrue="1" operator="between">
      <formula>0.745</formula>
      <formula>0.8449</formula>
    </cfRule>
    <cfRule type="cellIs" dxfId="40" priority="58" stopIfTrue="1" operator="between">
      <formula>0</formula>
      <formula>0.7449</formula>
    </cfRule>
  </conditionalFormatting>
  <conditionalFormatting sqref="D241:D244 D246:D249 D251:D254 D261:D264 D256:D259">
    <cfRule type="cellIs" dxfId="39" priority="59" stopIfTrue="1" operator="equal">
      <formula>2</formula>
    </cfRule>
    <cfRule type="cellIs" dxfId="38" priority="60" stopIfTrue="1" operator="equal">
      <formula>1</formula>
    </cfRule>
    <cfRule type="cellIs" dxfId="37" priority="61" stopIfTrue="1" operator="equal">
      <formula>0</formula>
    </cfRule>
  </conditionalFormatting>
  <conditionalFormatting sqref="D10">
    <cfRule type="expression" dxfId="36" priority="43">
      <formula>D10="Incomplete"</formula>
    </cfRule>
  </conditionalFormatting>
  <conditionalFormatting sqref="D11:D35">
    <cfRule type="cellIs" dxfId="35" priority="25" operator="equal">
      <formula>"Missing Answer"</formula>
    </cfRule>
    <cfRule type="cellIs" dxfId="34" priority="39" operator="equal">
      <formula>"N"</formula>
    </cfRule>
    <cfRule type="cellIs" dxfId="33" priority="40" operator="notEqual">
      <formula>"N"</formula>
    </cfRule>
  </conditionalFormatting>
  <conditionalFormatting sqref="H265:M265">
    <cfRule type="cellIs" dxfId="32" priority="32" stopIfTrue="1" operator="equal">
      <formula>"G"</formula>
    </cfRule>
    <cfRule type="cellIs" dxfId="31" priority="33" stopIfTrue="1" operator="equal">
      <formula>"Y"</formula>
    </cfRule>
    <cfRule type="cellIs" dxfId="30" priority="34" stopIfTrue="1" operator="equal">
      <formula>"R"</formula>
    </cfRule>
  </conditionalFormatting>
  <conditionalFormatting sqref="D265">
    <cfRule type="cellIs" dxfId="29" priority="35" stopIfTrue="1" operator="between">
      <formula>0.845</formula>
      <formula>1</formula>
    </cfRule>
    <cfRule type="cellIs" dxfId="28" priority="36" stopIfTrue="1" operator="between">
      <formula>0.745</formula>
      <formula>0.8449</formula>
    </cfRule>
    <cfRule type="cellIs" dxfId="27" priority="37" stopIfTrue="1" operator="between">
      <formula>0</formula>
      <formula>0.7449</formula>
    </cfRule>
  </conditionalFormatting>
  <conditionalFormatting sqref="H266:M269">
    <cfRule type="cellIs" dxfId="26" priority="26" stopIfTrue="1" operator="equal">
      <formula>"G"</formula>
    </cfRule>
    <cfRule type="cellIs" dxfId="25" priority="27" stopIfTrue="1" operator="equal">
      <formula>"Y"</formula>
    </cfRule>
    <cfRule type="cellIs" dxfId="24" priority="28" stopIfTrue="1" operator="equal">
      <formula>"R"</formula>
    </cfRule>
  </conditionalFormatting>
  <conditionalFormatting sqref="D266:D269">
    <cfRule type="cellIs" dxfId="23" priority="29" stopIfTrue="1" operator="equal">
      <formula>2</formula>
    </cfRule>
    <cfRule type="cellIs" dxfId="22" priority="30" stopIfTrue="1" operator="equal">
      <formula>1</formula>
    </cfRule>
    <cfRule type="cellIs" dxfId="21" priority="31" stopIfTrue="1" operator="equal">
      <formula>0</formula>
    </cfRule>
  </conditionalFormatting>
  <conditionalFormatting sqref="H11:M35">
    <cfRule type="cellIs" dxfId="20" priority="22" operator="equal">
      <formula>"Y"</formula>
    </cfRule>
    <cfRule type="cellIs" dxfId="19" priority="23" operator="equal">
      <formula>"G"</formula>
    </cfRule>
    <cfRule type="cellIs" dxfId="18" priority="24" operator="equal">
      <formula>"R"</formula>
    </cfRule>
  </conditionalFormatting>
  <conditionalFormatting sqref="D142">
    <cfRule type="cellIs" dxfId="17" priority="19" stopIfTrue="1" operator="equal">
      <formula>2</formula>
    </cfRule>
    <cfRule type="cellIs" dxfId="16" priority="20" stopIfTrue="1" operator="equal">
      <formula>1</formula>
    </cfRule>
    <cfRule type="cellIs" dxfId="15" priority="21" stopIfTrue="1" operator="equal">
      <formula>0</formula>
    </cfRule>
  </conditionalFormatting>
  <conditionalFormatting sqref="D37">
    <cfRule type="cellIs" dxfId="14" priority="16" operator="equal">
      <formula>"Missing Answer"</formula>
    </cfRule>
    <cfRule type="cellIs" dxfId="13" priority="17" operator="equal">
      <formula>"N"</formula>
    </cfRule>
    <cfRule type="cellIs" dxfId="12" priority="18" operator="notEqual">
      <formula>"N"</formula>
    </cfRule>
  </conditionalFormatting>
  <conditionalFormatting sqref="H37:M37">
    <cfRule type="cellIs" dxfId="11" priority="13" operator="equal">
      <formula>"Y"</formula>
    </cfRule>
    <cfRule type="cellIs" dxfId="10" priority="14" operator="equal">
      <formula>"G"</formula>
    </cfRule>
    <cfRule type="cellIs" dxfId="9" priority="15" operator="equal">
      <formula>"R"</formula>
    </cfRule>
  </conditionalFormatting>
  <conditionalFormatting sqref="D36">
    <cfRule type="cellIs" dxfId="8" priority="10" operator="equal">
      <formula>"Missing Answer"</formula>
    </cfRule>
    <cfRule type="cellIs" dxfId="7" priority="11" operator="equal">
      <formula>"N"</formula>
    </cfRule>
    <cfRule type="cellIs" dxfId="6" priority="12" operator="notEqual">
      <formula>"N"</formula>
    </cfRule>
  </conditionalFormatting>
  <conditionalFormatting sqref="H36:M36">
    <cfRule type="cellIs" dxfId="5" priority="7" operator="equal">
      <formula>"Y"</formula>
    </cfRule>
    <cfRule type="cellIs" dxfId="4" priority="8" operator="equal">
      <formula>"G"</formula>
    </cfRule>
    <cfRule type="cellIs" dxfId="3" priority="9" operator="equal">
      <formula>"R"</formula>
    </cfRule>
  </conditionalFormatting>
  <conditionalFormatting sqref="D234">
    <cfRule type="cellIs" dxfId="2" priority="1" stopIfTrue="1" operator="between">
      <formula>0.845</formula>
      <formula>1.1</formula>
    </cfRule>
    <cfRule type="cellIs" dxfId="1" priority="2" stopIfTrue="1" operator="between">
      <formula>0.745</formula>
      <formula>0.8449</formula>
    </cfRule>
    <cfRule type="cellIs" dxfId="0" priority="3" stopIfTrue="1" operator="between">
      <formula>0</formula>
      <formula>0.7449</formula>
    </cfRule>
  </conditionalFormatting>
  <printOptions horizontalCentered="1"/>
  <pageMargins left="0" right="0" top="0.5" bottom="0.75" header="0" footer="0.2"/>
  <pageSetup scale="75" fitToHeight="0" orientation="portrait" r:id="rId1"/>
  <headerFooter alignWithMargins="0">
    <oddFooter xml:space="preserve">&amp;L&amp;8&amp;A
&amp;F&amp;C&amp;8Page &amp;P of &amp;N&amp;R&amp;8Printed: &amp;D </oddFooter>
  </headerFooter>
  <ignoredErrors>
    <ignoredError sqref="E44:E141 E239:E265 E143:E234" formula="1"/>
    <ignoredError sqref="E6"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92D050"/>
    <pageSetUpPr fitToPage="1"/>
  </sheetPr>
  <dimension ref="A1:AJ34"/>
  <sheetViews>
    <sheetView showRowColHeaders="0" zoomScale="130" zoomScaleNormal="130" zoomScaleSheetLayoutView="100" workbookViewId="0">
      <selection activeCell="AM10" sqref="AM10:AP10"/>
    </sheetView>
  </sheetViews>
  <sheetFormatPr baseColWidth="10" defaultColWidth="9.19921875" defaultRowHeight="13"/>
  <cols>
    <col min="1" max="1" width="1.796875" style="339" customWidth="1"/>
    <col min="2" max="2" width="20.796875" style="339" customWidth="1"/>
    <col min="3" max="4" width="10.796875" style="339" customWidth="1"/>
    <col min="5" max="5" width="13" style="339" customWidth="1"/>
    <col min="6" max="6" width="11.796875" style="339" customWidth="1"/>
    <col min="7" max="7" width="10" style="339" customWidth="1"/>
    <col min="8" max="8" width="41.796875" style="339" customWidth="1"/>
    <col min="9" max="9" width="1.796875" style="339" customWidth="1"/>
    <col min="10" max="16384" width="9.19921875" style="339"/>
  </cols>
  <sheetData>
    <row r="1" spans="1:36" customFormat="1" ht="5.25" customHeight="1" thickBot="1">
      <c r="A1" s="240"/>
      <c r="B1" s="241"/>
      <c r="C1" s="241"/>
      <c r="D1" s="241"/>
      <c r="E1" s="241"/>
      <c r="F1" s="241"/>
      <c r="G1" s="241"/>
      <c r="H1" s="241"/>
      <c r="I1" s="242"/>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row>
    <row r="2" spans="1:36" s="249" customFormat="1" ht="14" thickBot="1">
      <c r="A2" s="243"/>
      <c r="B2" s="244" t="s">
        <v>209</v>
      </c>
      <c r="C2" s="245"/>
      <c r="D2" s="245"/>
      <c r="E2" s="245"/>
      <c r="F2" s="246"/>
      <c r="G2" s="246"/>
      <c r="H2" s="247"/>
      <c r="I2" s="248"/>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row>
    <row r="3" spans="1:36" s="201" customFormat="1" ht="12.75" customHeight="1">
      <c r="A3" s="250"/>
      <c r="B3" s="1199" t="s">
        <v>382</v>
      </c>
      <c r="C3" s="1200"/>
      <c r="D3" s="1200"/>
      <c r="E3" s="1200"/>
      <c r="F3" s="1200"/>
      <c r="G3" s="1200"/>
      <c r="H3" s="1200"/>
      <c r="I3" s="251"/>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row>
    <row r="4" spans="1:36" s="255" customFormat="1" ht="11">
      <c r="A4" s="252"/>
      <c r="B4" s="1201"/>
      <c r="C4" s="1201"/>
      <c r="D4" s="1201"/>
      <c r="E4" s="1201"/>
      <c r="F4" s="1201"/>
      <c r="G4" s="1201"/>
      <c r="H4" s="1201"/>
      <c r="I4" s="253"/>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row>
    <row r="5" spans="1:36" s="255" customFormat="1" ht="11">
      <c r="A5" s="252"/>
      <c r="B5" s="1201"/>
      <c r="C5" s="1201"/>
      <c r="D5" s="1201"/>
      <c r="E5" s="1201"/>
      <c r="F5" s="1201"/>
      <c r="G5" s="1201"/>
      <c r="H5" s="1201"/>
      <c r="I5" s="253"/>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row>
    <row r="6" spans="1:36" s="255" customFormat="1" ht="11">
      <c r="A6" s="252"/>
      <c r="B6" s="195"/>
      <c r="C6" s="195"/>
      <c r="D6" s="195"/>
      <c r="E6" s="195"/>
      <c r="I6" s="253"/>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row>
    <row r="7" spans="1:36" s="255" customFormat="1" ht="11.25" customHeight="1">
      <c r="A7" s="252"/>
      <c r="B7" s="791" t="s">
        <v>378</v>
      </c>
      <c r="C7" s="1201"/>
      <c r="D7" s="1201"/>
      <c r="E7" s="1201"/>
      <c r="F7" s="1201"/>
      <c r="G7" s="1201"/>
      <c r="H7" s="1201"/>
      <c r="I7" s="253"/>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row>
    <row r="8" spans="1:36" s="255" customFormat="1" ht="11">
      <c r="A8" s="252"/>
      <c r="B8" s="1201"/>
      <c r="C8" s="1201"/>
      <c r="D8" s="1201"/>
      <c r="E8" s="1201"/>
      <c r="F8" s="1201"/>
      <c r="G8" s="1201"/>
      <c r="H8" s="1201"/>
      <c r="I8" s="253"/>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row>
    <row r="9" spans="1:36" s="201" customFormat="1" ht="10.5" customHeight="1">
      <c r="A9" s="250"/>
      <c r="B9" s="1202"/>
      <c r="C9" s="1202"/>
      <c r="D9" s="1202"/>
      <c r="E9" s="1202"/>
      <c r="F9" s="1202"/>
      <c r="G9" s="1202"/>
      <c r="H9" s="1202"/>
      <c r="I9" s="251"/>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row>
    <row r="10" spans="1:36" s="249" customFormat="1" ht="36">
      <c r="A10" s="243"/>
      <c r="B10" s="256" t="s">
        <v>210</v>
      </c>
      <c r="C10" s="256" t="s">
        <v>211</v>
      </c>
      <c r="D10" s="256" t="s">
        <v>212</v>
      </c>
      <c r="E10" s="257" t="s">
        <v>213</v>
      </c>
      <c r="F10" s="258" t="s">
        <v>214</v>
      </c>
      <c r="G10" s="258" t="s">
        <v>215</v>
      </c>
      <c r="H10" s="259" t="s">
        <v>216</v>
      </c>
      <c r="I10" s="248"/>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row>
    <row r="11" spans="1:36" s="201" customFormat="1" ht="31.5" customHeight="1">
      <c r="A11" s="250"/>
      <c r="B11" s="510"/>
      <c r="C11" s="511"/>
      <c r="D11" s="511"/>
      <c r="E11" s="511"/>
      <c r="F11" s="512"/>
      <c r="G11" s="512"/>
      <c r="H11" s="511"/>
      <c r="I11" s="251"/>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row>
    <row r="12" spans="1:36" s="201" customFormat="1" ht="31.5" customHeight="1">
      <c r="A12" s="250"/>
      <c r="B12" s="511"/>
      <c r="C12" s="511"/>
      <c r="D12" s="511"/>
      <c r="E12" s="511"/>
      <c r="F12" s="512"/>
      <c r="G12" s="512"/>
      <c r="H12" s="511"/>
      <c r="I12" s="251"/>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row>
    <row r="13" spans="1:36" s="201" customFormat="1" ht="31.5" customHeight="1">
      <c r="A13" s="250"/>
      <c r="B13" s="511"/>
      <c r="C13" s="511"/>
      <c r="D13" s="511"/>
      <c r="E13" s="511"/>
      <c r="F13" s="511"/>
      <c r="G13" s="511"/>
      <c r="H13" s="511"/>
      <c r="I13" s="251"/>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row>
    <row r="14" spans="1:36" s="201" customFormat="1" ht="31.5" customHeight="1">
      <c r="A14" s="250"/>
      <c r="B14" s="511"/>
      <c r="C14" s="511"/>
      <c r="D14" s="511"/>
      <c r="E14" s="511"/>
      <c r="F14" s="511"/>
      <c r="G14" s="511"/>
      <c r="H14" s="511"/>
      <c r="I14" s="251"/>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row>
    <row r="15" spans="1:36" s="201" customFormat="1" ht="31.5" customHeight="1">
      <c r="A15" s="250"/>
      <c r="B15" s="511"/>
      <c r="C15" s="511"/>
      <c r="D15" s="511"/>
      <c r="E15" s="511"/>
      <c r="F15" s="511"/>
      <c r="G15" s="511"/>
      <c r="H15" s="511"/>
      <c r="I15" s="251"/>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row>
    <row r="16" spans="1:36" s="201" customFormat="1" ht="31.5" customHeight="1">
      <c r="A16" s="250"/>
      <c r="B16" s="511"/>
      <c r="C16" s="511"/>
      <c r="D16" s="511"/>
      <c r="E16" s="511"/>
      <c r="F16" s="511"/>
      <c r="G16" s="511"/>
      <c r="H16" s="511"/>
      <c r="I16" s="251"/>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row>
    <row r="17" spans="1:36" s="201" customFormat="1" ht="31.5" customHeight="1">
      <c r="A17" s="250"/>
      <c r="B17" s="511"/>
      <c r="C17" s="511"/>
      <c r="D17" s="511"/>
      <c r="E17" s="511"/>
      <c r="F17" s="511"/>
      <c r="G17" s="511"/>
      <c r="H17" s="511"/>
      <c r="I17" s="251"/>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row>
    <row r="18" spans="1:36" s="201" customFormat="1" ht="31.5" customHeight="1">
      <c r="A18" s="250"/>
      <c r="B18" s="511"/>
      <c r="C18" s="511"/>
      <c r="D18" s="511"/>
      <c r="E18" s="511"/>
      <c r="F18" s="511"/>
      <c r="G18" s="511"/>
      <c r="H18" s="511"/>
      <c r="I18" s="251"/>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row>
    <row r="19" spans="1:36" s="201" customFormat="1" ht="31.5" customHeight="1">
      <c r="A19" s="250"/>
      <c r="B19" s="511"/>
      <c r="C19" s="511"/>
      <c r="D19" s="511"/>
      <c r="E19" s="511"/>
      <c r="F19" s="511"/>
      <c r="G19" s="511"/>
      <c r="H19" s="511"/>
      <c r="I19" s="251"/>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row>
    <row r="20" spans="1:36" s="201" customFormat="1" ht="31.5" customHeight="1">
      <c r="A20" s="250"/>
      <c r="B20" s="511"/>
      <c r="C20" s="511"/>
      <c r="D20" s="511"/>
      <c r="E20" s="511"/>
      <c r="F20" s="511"/>
      <c r="G20" s="511"/>
      <c r="H20" s="511"/>
      <c r="I20" s="251"/>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row>
    <row r="21" spans="1:36" s="201" customFormat="1" ht="31.5" customHeight="1">
      <c r="A21" s="250"/>
      <c r="B21" s="511"/>
      <c r="C21" s="511"/>
      <c r="D21" s="511"/>
      <c r="E21" s="511"/>
      <c r="F21" s="511"/>
      <c r="G21" s="511"/>
      <c r="H21" s="511"/>
      <c r="I21" s="251"/>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row>
    <row r="22" spans="1:36" s="201" customFormat="1" ht="31.5" customHeight="1">
      <c r="A22" s="250"/>
      <c r="B22" s="511"/>
      <c r="C22" s="511"/>
      <c r="D22" s="511"/>
      <c r="E22" s="511"/>
      <c r="F22" s="511"/>
      <c r="G22" s="511"/>
      <c r="H22" s="511"/>
      <c r="I22" s="251"/>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row>
    <row r="23" spans="1:36" s="201" customFormat="1" ht="31.5" customHeight="1">
      <c r="A23" s="250"/>
      <c r="B23" s="511"/>
      <c r="C23" s="511"/>
      <c r="D23" s="511"/>
      <c r="E23" s="511"/>
      <c r="F23" s="511"/>
      <c r="G23" s="511"/>
      <c r="H23" s="511"/>
      <c r="I23" s="251"/>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row>
    <row r="24" spans="1:36" s="201" customFormat="1" ht="31.5" customHeight="1">
      <c r="A24" s="250"/>
      <c r="B24" s="511"/>
      <c r="C24" s="511"/>
      <c r="D24" s="511"/>
      <c r="E24" s="511"/>
      <c r="F24" s="511"/>
      <c r="G24" s="511"/>
      <c r="H24" s="511"/>
      <c r="I24" s="251"/>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row>
    <row r="25" spans="1:36" s="201" customFormat="1" ht="31.5" customHeight="1">
      <c r="A25" s="250"/>
      <c r="B25" s="511"/>
      <c r="C25" s="511"/>
      <c r="D25" s="511"/>
      <c r="E25" s="511"/>
      <c r="F25" s="511"/>
      <c r="G25" s="511"/>
      <c r="H25" s="511"/>
      <c r="I25" s="251"/>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row>
    <row r="26" spans="1:36" s="201" customFormat="1" ht="31.5" customHeight="1">
      <c r="A26" s="250"/>
      <c r="B26" s="511"/>
      <c r="C26" s="511"/>
      <c r="D26" s="511"/>
      <c r="E26" s="511"/>
      <c r="F26" s="511"/>
      <c r="G26" s="511"/>
      <c r="H26" s="511"/>
      <c r="I26" s="251"/>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row>
    <row r="27" spans="1:36" s="201" customFormat="1" ht="31.5" customHeight="1">
      <c r="A27" s="250"/>
      <c r="B27" s="511"/>
      <c r="C27" s="511"/>
      <c r="D27" s="511"/>
      <c r="E27" s="511"/>
      <c r="F27" s="511"/>
      <c r="G27" s="511"/>
      <c r="H27" s="511"/>
      <c r="I27" s="251"/>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row>
    <row r="28" spans="1:36" s="201" customFormat="1" ht="31.5" customHeight="1">
      <c r="A28" s="250"/>
      <c r="B28" s="511"/>
      <c r="C28" s="511"/>
      <c r="D28" s="511"/>
      <c r="E28" s="511"/>
      <c r="F28" s="511"/>
      <c r="G28" s="511"/>
      <c r="H28" s="511"/>
      <c r="I28" s="251"/>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row>
    <row r="29" spans="1:36" s="201" customFormat="1" ht="31.5" customHeight="1">
      <c r="A29" s="250"/>
      <c r="B29" s="511"/>
      <c r="C29" s="511"/>
      <c r="D29" s="511"/>
      <c r="E29" s="511"/>
      <c r="F29" s="511"/>
      <c r="G29" s="511"/>
      <c r="H29" s="511"/>
      <c r="I29" s="251"/>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row>
    <row r="30" spans="1:36" s="201" customFormat="1" ht="31.5" customHeight="1">
      <c r="A30" s="250"/>
      <c r="B30" s="511"/>
      <c r="C30" s="511"/>
      <c r="D30" s="511"/>
      <c r="E30" s="511"/>
      <c r="F30" s="511"/>
      <c r="G30" s="511"/>
      <c r="H30" s="511"/>
      <c r="I30" s="251"/>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row>
    <row r="31" spans="1:36" s="201" customFormat="1" ht="31.5" customHeight="1">
      <c r="A31" s="250"/>
      <c r="B31" s="511"/>
      <c r="C31" s="511"/>
      <c r="D31" s="511"/>
      <c r="E31" s="511"/>
      <c r="F31" s="511"/>
      <c r="G31" s="511"/>
      <c r="H31" s="511"/>
      <c r="I31" s="251"/>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row>
    <row r="32" spans="1:36" customFormat="1" ht="6" customHeight="1">
      <c r="A32" s="260"/>
      <c r="B32" s="129"/>
      <c r="C32" s="129"/>
      <c r="D32" s="129"/>
      <c r="E32" s="129"/>
      <c r="F32" s="129"/>
      <c r="G32" s="129"/>
      <c r="H32" s="129"/>
      <c r="I32" s="261"/>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row>
    <row r="33" spans="1:36" customFormat="1" ht="5.25" customHeight="1" thickBot="1">
      <c r="A33" s="262"/>
      <c r="B33" s="263"/>
      <c r="C33" s="263"/>
      <c r="D33" s="263"/>
      <c r="E33" s="263"/>
      <c r="F33" s="263"/>
      <c r="G33" s="263"/>
      <c r="H33" s="263"/>
      <c r="I33" s="264"/>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row>
    <row r="34" spans="1:36" customForma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row>
  </sheetData>
  <sheetProtection algorithmName="SHA-512" hashValue="+Et9t5ARyUQeoguu6nryiDYboDiXDlxUjlHMabhdnJCHgbzkHGiqZurcWmLSfoKeC4LcjuM2XJSEXPCOpqzgoA==" saltValue="lBv8452DNa+HKZYkuq6HDA==" spinCount="100000" sheet="1" selectLockedCells="1"/>
  <mergeCells count="2">
    <mergeCell ref="B3:H5"/>
    <mergeCell ref="B7:H9"/>
  </mergeCells>
  <phoneticPr fontId="9" type="noConversion"/>
  <printOptions horizontalCentered="1"/>
  <pageMargins left="0" right="0" top="0.5" bottom="0.75" header="0" footer="0.2"/>
  <pageSetup scale="91" orientation="portrait" r:id="rId1"/>
  <headerFooter alignWithMargins="0">
    <oddFooter xml:space="preserve">&amp;L&amp;8&amp;A
&amp;F&amp;C&amp;8Page &amp;P of &amp;N&amp;R&amp;8Printed: &amp;D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F35"/>
  <sheetViews>
    <sheetView showRowColHeaders="0" zoomScale="130" zoomScaleNormal="130" workbookViewId="0">
      <selection activeCell="AM10" sqref="AM10:AP10"/>
    </sheetView>
  </sheetViews>
  <sheetFormatPr baseColWidth="10" defaultColWidth="11.3984375" defaultRowHeight="15"/>
  <cols>
    <col min="1" max="1" width="2.796875" style="482" customWidth="1"/>
    <col min="2" max="2" width="61.796875" style="482" customWidth="1"/>
    <col min="3" max="3" width="33.796875" style="482" customWidth="1"/>
    <col min="4" max="4" width="30.59765625" style="482" customWidth="1"/>
    <col min="5" max="5" width="49.796875" style="482" customWidth="1"/>
    <col min="6" max="6" width="3" style="482" customWidth="1"/>
    <col min="7" max="16384" width="11.3984375" style="482"/>
  </cols>
  <sheetData>
    <row r="1" spans="1:6" ht="16" thickBot="1">
      <c r="A1" s="483"/>
      <c r="B1" s="483"/>
      <c r="C1" s="483"/>
      <c r="D1" s="483"/>
      <c r="E1" s="483"/>
      <c r="F1" s="483"/>
    </row>
    <row r="2" spans="1:6" ht="16" thickBot="1">
      <c r="A2" s="483"/>
      <c r="B2" s="244" t="s">
        <v>420</v>
      </c>
      <c r="C2" s="245"/>
      <c r="D2" s="245"/>
      <c r="E2" s="333"/>
      <c r="F2" s="483"/>
    </row>
    <row r="3" spans="1:6" ht="16" thickBot="1">
      <c r="A3" s="483"/>
      <c r="B3" s="483"/>
      <c r="C3" s="483"/>
      <c r="D3" s="483"/>
      <c r="E3" s="483"/>
      <c r="F3" s="483"/>
    </row>
    <row r="4" spans="1:6" ht="40" thickBot="1">
      <c r="A4" s="483"/>
      <c r="B4" s="332" t="s">
        <v>419</v>
      </c>
      <c r="C4" s="331" t="s">
        <v>418</v>
      </c>
      <c r="D4" s="331" t="s">
        <v>417</v>
      </c>
      <c r="E4" s="330" t="s">
        <v>416</v>
      </c>
      <c r="F4" s="483"/>
    </row>
    <row r="5" spans="1:6" ht="57" thickBot="1">
      <c r="A5" s="483"/>
      <c r="B5" s="326" t="s">
        <v>415</v>
      </c>
      <c r="C5" s="517"/>
      <c r="D5" s="518"/>
      <c r="E5" s="519"/>
      <c r="F5" s="483"/>
    </row>
    <row r="6" spans="1:6">
      <c r="A6" s="483"/>
      <c r="B6" s="513" t="s">
        <v>414</v>
      </c>
      <c r="C6" s="1203"/>
      <c r="D6" s="1206"/>
      <c r="E6" s="1209"/>
      <c r="F6" s="483"/>
    </row>
    <row r="7" spans="1:6">
      <c r="A7" s="483"/>
      <c r="B7" s="514" t="s">
        <v>413</v>
      </c>
      <c r="C7" s="1204"/>
      <c r="D7" s="1207"/>
      <c r="E7" s="1210"/>
      <c r="F7" s="483"/>
    </row>
    <row r="8" spans="1:6" ht="16.5" customHeight="1">
      <c r="A8" s="483"/>
      <c r="B8" s="515" t="s">
        <v>412</v>
      </c>
      <c r="C8" s="1204"/>
      <c r="D8" s="1207"/>
      <c r="E8" s="1210"/>
      <c r="F8" s="483"/>
    </row>
    <row r="9" spans="1:6" ht="16.5" customHeight="1">
      <c r="A9" s="483"/>
      <c r="B9" s="515" t="s">
        <v>411</v>
      </c>
      <c r="C9" s="1204"/>
      <c r="D9" s="1207"/>
      <c r="E9" s="1210"/>
      <c r="F9" s="483"/>
    </row>
    <row r="10" spans="1:6" ht="16.5" customHeight="1">
      <c r="A10" s="483"/>
      <c r="B10" s="515" t="s">
        <v>410</v>
      </c>
      <c r="C10" s="1204"/>
      <c r="D10" s="1207"/>
      <c r="E10" s="1210"/>
      <c r="F10" s="483"/>
    </row>
    <row r="11" spans="1:6" ht="16.5" customHeight="1">
      <c r="A11" s="483"/>
      <c r="B11" s="515" t="s">
        <v>409</v>
      </c>
      <c r="C11" s="1204"/>
      <c r="D11" s="1207"/>
      <c r="E11" s="1210"/>
      <c r="F11" s="483"/>
    </row>
    <row r="12" spans="1:6" ht="16.5" customHeight="1">
      <c r="A12" s="483"/>
      <c r="B12" s="515" t="s">
        <v>408</v>
      </c>
      <c r="C12" s="1204"/>
      <c r="D12" s="1207"/>
      <c r="E12" s="1210"/>
      <c r="F12" s="483"/>
    </row>
    <row r="13" spans="1:6" ht="16.5" customHeight="1">
      <c r="A13" s="483"/>
      <c r="B13" s="515" t="s">
        <v>407</v>
      </c>
      <c r="C13" s="1204"/>
      <c r="D13" s="1207"/>
      <c r="E13" s="1210"/>
      <c r="F13" s="483"/>
    </row>
    <row r="14" spans="1:6" ht="16.5" customHeight="1" thickBot="1">
      <c r="A14" s="483"/>
      <c r="B14" s="516" t="s">
        <v>406</v>
      </c>
      <c r="C14" s="1205"/>
      <c r="D14" s="1208"/>
      <c r="E14" s="1211"/>
      <c r="F14" s="483"/>
    </row>
    <row r="15" spans="1:6" ht="57" thickBot="1">
      <c r="A15" s="483"/>
      <c r="B15" s="329" t="s">
        <v>405</v>
      </c>
      <c r="C15" s="517"/>
      <c r="D15" s="520"/>
      <c r="E15" s="519"/>
      <c r="F15" s="483"/>
    </row>
    <row r="16" spans="1:6" ht="57" thickBot="1">
      <c r="A16" s="483"/>
      <c r="B16" s="326" t="s">
        <v>404</v>
      </c>
      <c r="C16" s="521"/>
      <c r="D16" s="521"/>
      <c r="E16" s="522"/>
      <c r="F16" s="483"/>
    </row>
    <row r="17" spans="1:6" ht="57" thickBot="1">
      <c r="A17" s="483"/>
      <c r="B17" s="328" t="s">
        <v>403</v>
      </c>
      <c r="C17" s="523"/>
      <c r="D17" s="523"/>
      <c r="E17" s="524"/>
      <c r="F17" s="483"/>
    </row>
    <row r="18" spans="1:6" ht="43" thickBot="1">
      <c r="A18" s="483"/>
      <c r="B18" s="326" t="s">
        <v>402</v>
      </c>
      <c r="C18" s="525"/>
      <c r="D18" s="526"/>
      <c r="E18" s="522"/>
      <c r="F18" s="483"/>
    </row>
    <row r="19" spans="1:6" ht="29.25" customHeight="1" thickBot="1">
      <c r="A19" s="483"/>
      <c r="B19" s="325" t="s">
        <v>401</v>
      </c>
      <c r="C19" s="527"/>
      <c r="D19" s="528"/>
      <c r="E19" s="524"/>
      <c r="F19" s="483"/>
    </row>
    <row r="20" spans="1:6" ht="57" thickBot="1">
      <c r="A20" s="483"/>
      <c r="B20" s="327" t="s">
        <v>400</v>
      </c>
      <c r="C20" s="517"/>
      <c r="D20" s="520"/>
      <c r="E20" s="519"/>
      <c r="F20" s="483"/>
    </row>
    <row r="21" spans="1:6" ht="71" thickBot="1">
      <c r="A21" s="483"/>
      <c r="B21" s="326" t="s">
        <v>399</v>
      </c>
      <c r="C21" s="529"/>
      <c r="D21" s="530"/>
      <c r="E21" s="522"/>
      <c r="F21" s="483"/>
    </row>
    <row r="22" spans="1:6" ht="43" thickBot="1">
      <c r="A22" s="483"/>
      <c r="B22" s="325" t="s">
        <v>398</v>
      </c>
      <c r="C22" s="527"/>
      <c r="D22" s="528"/>
      <c r="E22" s="524"/>
      <c r="F22" s="483"/>
    </row>
    <row r="23" spans="1:6" ht="57" thickBot="1">
      <c r="A23" s="483"/>
      <c r="B23" s="325" t="s">
        <v>397</v>
      </c>
      <c r="C23" s="523"/>
      <c r="D23" s="523"/>
      <c r="E23" s="524"/>
      <c r="F23" s="483"/>
    </row>
    <row r="24" spans="1:6" ht="43" thickBot="1">
      <c r="A24" s="483"/>
      <c r="B24" s="327" t="s">
        <v>396</v>
      </c>
      <c r="C24" s="517"/>
      <c r="D24" s="520"/>
      <c r="E24" s="519"/>
      <c r="F24" s="483"/>
    </row>
    <row r="25" spans="1:6" ht="29" thickBot="1">
      <c r="A25" s="483"/>
      <c r="B25" s="326" t="s">
        <v>395</v>
      </c>
      <c r="C25" s="525"/>
      <c r="D25" s="526"/>
      <c r="E25" s="522"/>
      <c r="F25" s="483"/>
    </row>
    <row r="26" spans="1:6" ht="43" thickBot="1">
      <c r="A26" s="483"/>
      <c r="B26" s="327" t="s">
        <v>394</v>
      </c>
      <c r="C26" s="517"/>
      <c r="D26" s="518"/>
      <c r="E26" s="519"/>
      <c r="F26" s="483"/>
    </row>
    <row r="27" spans="1:6" ht="43" thickBot="1">
      <c r="A27" s="483"/>
      <c r="B27" s="327" t="s">
        <v>393</v>
      </c>
      <c r="C27" s="517"/>
      <c r="D27" s="518"/>
      <c r="E27" s="519"/>
      <c r="F27" s="483"/>
    </row>
    <row r="28" spans="1:6" ht="43" thickBot="1">
      <c r="A28" s="483"/>
      <c r="B28" s="326" t="s">
        <v>392</v>
      </c>
      <c r="C28" s="531"/>
      <c r="D28" s="531"/>
      <c r="E28" s="532"/>
      <c r="F28" s="483"/>
    </row>
    <row r="29" spans="1:6" ht="43" thickBot="1">
      <c r="A29" s="483"/>
      <c r="B29" s="325" t="s">
        <v>391</v>
      </c>
      <c r="C29" s="523"/>
      <c r="D29" s="523"/>
      <c r="E29" s="524"/>
      <c r="F29" s="483"/>
    </row>
    <row r="30" spans="1:6" ht="43" thickBot="1">
      <c r="A30" s="483"/>
      <c r="B30" s="325" t="s">
        <v>390</v>
      </c>
      <c r="C30" s="523"/>
      <c r="D30" s="523"/>
      <c r="E30" s="524"/>
      <c r="F30" s="483"/>
    </row>
    <row r="31" spans="1:6" ht="57" thickBot="1">
      <c r="A31" s="483"/>
      <c r="B31" s="327" t="s">
        <v>389</v>
      </c>
      <c r="C31" s="517"/>
      <c r="D31" s="533"/>
      <c r="E31" s="519"/>
      <c r="F31" s="483"/>
    </row>
    <row r="32" spans="1:6" ht="29" thickBot="1">
      <c r="A32" s="483"/>
      <c r="B32" s="326" t="s">
        <v>388</v>
      </c>
      <c r="C32" s="525"/>
      <c r="D32" s="534"/>
      <c r="E32" s="532"/>
      <c r="F32" s="483"/>
    </row>
    <row r="33" spans="1:6" ht="43" thickBot="1">
      <c r="A33" s="483"/>
      <c r="B33" s="325" t="s">
        <v>387</v>
      </c>
      <c r="C33" s="523"/>
      <c r="D33" s="523"/>
      <c r="E33" s="524"/>
      <c r="F33" s="483"/>
    </row>
    <row r="34" spans="1:6" ht="29" thickBot="1">
      <c r="A34" s="483"/>
      <c r="B34" s="325" t="s">
        <v>386</v>
      </c>
      <c r="C34" s="527"/>
      <c r="D34" s="535"/>
      <c r="E34" s="524"/>
      <c r="F34" s="483"/>
    </row>
    <row r="35" spans="1:6">
      <c r="A35" s="483"/>
      <c r="B35" s="483"/>
      <c r="C35" s="483"/>
      <c r="D35" s="483"/>
      <c r="E35" s="483"/>
      <c r="F35" s="483"/>
    </row>
  </sheetData>
  <sheetProtection algorithmName="SHA-512" hashValue="Bd9X2ZkZk4NQvyrUcB7NoO01gvOqgFDpLPIF91gzZrtIdHmEAVTlKQ9ja/vYaR+UC5dcWmW9bettzCsIH1rg6g==" saltValue="ESXHkW/M5YgXDBw6E+/ILQ==" spinCount="100000" sheet="1" selectLockedCells="1"/>
  <mergeCells count="3">
    <mergeCell ref="C6:C14"/>
    <mergeCell ref="D6:D14"/>
    <mergeCell ref="E6:E14"/>
  </mergeCells>
  <printOptions horizontalCentered="1"/>
  <pageMargins left="0" right="0" top="0.5" bottom="0.75" header="0" footer="0.2"/>
  <pageSetup scale="59" fitToHeight="0" orientation="portrait" r:id="rId1"/>
  <headerFooter alignWithMargins="0">
    <oddFooter xml:space="preserve">&amp;L&amp;8&amp;A
&amp;F&amp;C&amp;8Page &amp;P of &amp;N&amp;R&amp;8Printed: &amp;D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680CF-72F7-4F2B-8B10-0F4F89B20540}">
  <sheetPr codeName="Sheet15"/>
  <dimension ref="B1"/>
  <sheetViews>
    <sheetView topLeftCell="B1" workbookViewId="0">
      <selection activeCell="B1" sqref="B1"/>
    </sheetView>
  </sheetViews>
  <sheetFormatPr baseColWidth="10" defaultColWidth="9.19921875" defaultRowHeight="13"/>
  <cols>
    <col min="1" max="16384" width="9.19921875" style="489"/>
  </cols>
  <sheetData>
    <row r="1" spans="2:2">
      <c r="B1" s="489" t="s">
        <v>767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EB104"/>
  <sheetViews>
    <sheetView showRowColHeaders="0" zoomScale="110" zoomScaleNormal="110" zoomScaleSheetLayoutView="100" workbookViewId="0">
      <selection activeCell="AM10" sqref="AM10:AP10"/>
    </sheetView>
  </sheetViews>
  <sheetFormatPr baseColWidth="10" defaultColWidth="9.19921875" defaultRowHeight="13"/>
  <cols>
    <col min="1" max="1" width="0.796875" style="129" customWidth="1"/>
    <col min="2" max="2" width="0.796875" style="19" customWidth="1"/>
    <col min="3" max="3" width="2.796875" style="19" customWidth="1"/>
    <col min="4" max="4" width="0.796875" style="19" customWidth="1"/>
    <col min="5" max="5" width="2.796875" style="19" customWidth="1"/>
    <col min="6" max="6" width="0.796875" style="19" customWidth="1"/>
    <col min="7" max="7" width="2.796875" style="19" customWidth="1"/>
    <col min="8" max="8" width="0.796875" style="19" customWidth="1"/>
    <col min="9" max="9" width="2.796875" style="19" customWidth="1"/>
    <col min="10" max="10" width="0.796875" style="19" customWidth="1"/>
    <col min="11" max="11" width="2.796875" style="19" customWidth="1"/>
    <col min="12" max="12" width="0.796875" style="19" customWidth="1"/>
    <col min="13" max="13" width="2.796875" style="19" customWidth="1"/>
    <col min="14" max="14" width="0.796875" style="19" customWidth="1"/>
    <col min="15" max="15" width="2.796875" style="19" customWidth="1"/>
    <col min="16" max="16" width="0.796875" style="19" customWidth="1"/>
    <col min="17" max="17" width="2.796875" style="19" customWidth="1"/>
    <col min="18" max="18" width="0.796875" style="19" customWidth="1"/>
    <col min="19" max="19" width="2.796875" style="19" customWidth="1"/>
    <col min="20" max="20" width="0.796875" style="19" customWidth="1"/>
    <col min="21" max="21" width="2.796875" style="19" customWidth="1"/>
    <col min="22" max="22" width="0.796875" style="19" customWidth="1"/>
    <col min="23" max="23" width="2.796875" style="19" customWidth="1"/>
    <col min="24" max="24" width="0.796875" style="19" customWidth="1"/>
    <col min="25" max="25" width="2.796875" style="19" customWidth="1"/>
    <col min="26" max="26" width="0.796875" style="19" customWidth="1"/>
    <col min="27" max="27" width="2.796875" style="19" customWidth="1"/>
    <col min="28" max="28" width="0.796875" style="19" customWidth="1"/>
    <col min="29" max="29" width="2.796875" style="19" customWidth="1"/>
    <col min="30" max="30" width="0.796875" style="19" customWidth="1"/>
    <col min="31" max="31" width="2.796875" style="19" customWidth="1"/>
    <col min="32" max="32" width="0.796875" style="19" customWidth="1"/>
    <col min="33" max="33" width="2.796875" style="19" customWidth="1"/>
    <col min="34" max="34" width="0.796875" style="19" customWidth="1"/>
    <col min="35" max="35" width="2.796875" style="19" customWidth="1"/>
    <col min="36" max="36" width="0.796875" style="19" customWidth="1"/>
    <col min="37" max="37" width="2.796875" style="19" customWidth="1"/>
    <col min="38" max="38" width="0.796875" style="19" customWidth="1"/>
    <col min="39" max="39" width="2.796875" style="19" customWidth="1"/>
    <col min="40" max="40" width="0.796875" style="19" customWidth="1"/>
    <col min="41" max="41" width="2.796875" style="19" customWidth="1"/>
    <col min="42" max="42" width="0.796875" style="19" customWidth="1"/>
    <col min="43" max="43" width="2.796875" style="19" customWidth="1"/>
    <col min="44" max="44" width="0.796875" style="19" customWidth="1"/>
    <col min="45" max="45" width="2.796875" style="19" customWidth="1"/>
    <col min="46" max="46" width="0.796875" style="19" customWidth="1"/>
    <col min="47" max="47" width="2.796875" style="19" customWidth="1"/>
    <col min="48" max="48" width="0.796875" style="19" customWidth="1"/>
    <col min="49" max="49" width="2.796875" style="19" customWidth="1"/>
    <col min="50" max="50" width="0.796875" style="19" customWidth="1"/>
    <col min="51" max="51" width="2.796875" style="19" customWidth="1"/>
    <col min="52" max="52" width="0.796875" style="19" customWidth="1"/>
    <col min="53" max="53" width="2.796875" style="19" customWidth="1"/>
    <col min="54" max="54" width="0.796875" style="19" customWidth="1"/>
    <col min="55" max="55" width="2.796875" style="19" customWidth="1"/>
    <col min="56" max="56" width="0.796875" style="19" customWidth="1"/>
    <col min="57" max="57" width="0.796875" style="44" customWidth="1"/>
    <col min="58" max="63" width="15.796875" style="57" customWidth="1"/>
    <col min="64" max="68" width="15.796875" style="57" hidden="1" customWidth="1"/>
    <col min="69" max="98" width="15.796875" style="57" customWidth="1"/>
    <col min="99" max="99" width="18.796875" style="57" customWidth="1"/>
    <col min="100" max="101" width="15.796875" style="57" customWidth="1"/>
    <col min="102" max="116" width="9" style="57" customWidth="1"/>
    <col min="117" max="117" width="9" style="292" customWidth="1"/>
    <col min="118" max="131" width="9.19921875" style="292"/>
    <col min="132" max="132" width="9.19921875" style="18"/>
    <col min="133" max="16384" width="9.19921875" style="19"/>
  </cols>
  <sheetData>
    <row r="1" spans="1:132" ht="4.5" customHeight="1">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30"/>
      <c r="AM1" s="30"/>
      <c r="AN1" s="30"/>
      <c r="AO1" s="30"/>
      <c r="AP1" s="30"/>
      <c r="AQ1" s="40"/>
      <c r="AR1" s="40"/>
      <c r="AS1" s="30"/>
      <c r="AT1" s="30"/>
      <c r="AU1" s="30"/>
      <c r="AV1" s="30"/>
      <c r="AW1" s="30"/>
      <c r="AX1" s="30"/>
      <c r="AY1" s="30"/>
      <c r="AZ1" s="30"/>
      <c r="BA1" s="30"/>
      <c r="BB1" s="30"/>
      <c r="BC1" s="30"/>
      <c r="BD1" s="196"/>
      <c r="BE1" s="208"/>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row>
    <row r="2" spans="1:132" ht="4.5" customHeight="1">
      <c r="B2" s="293"/>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5"/>
      <c r="AM2" s="295"/>
      <c r="AN2" s="295"/>
      <c r="AO2" s="295"/>
      <c r="AP2" s="295"/>
      <c r="AQ2" s="294"/>
      <c r="AR2" s="294"/>
      <c r="AS2" s="295"/>
      <c r="AT2" s="295"/>
      <c r="AU2" s="295"/>
      <c r="AV2" s="295"/>
      <c r="AW2" s="295"/>
      <c r="AX2" s="295"/>
      <c r="AY2" s="295"/>
      <c r="AZ2" s="295"/>
      <c r="BA2" s="295"/>
      <c r="BB2" s="295"/>
      <c r="BC2" s="295"/>
      <c r="BD2" s="296"/>
      <c r="BE2" s="208"/>
      <c r="BF2" s="335"/>
      <c r="BG2" s="335"/>
      <c r="BH2" s="335" t="s">
        <v>18</v>
      </c>
      <c r="BI2" s="335"/>
      <c r="BJ2" s="335"/>
      <c r="BK2" s="335"/>
      <c r="BL2" s="335"/>
      <c r="BM2" s="335"/>
      <c r="BN2" s="335"/>
      <c r="BO2" s="335"/>
      <c r="BP2" s="335"/>
      <c r="BQ2" s="335"/>
      <c r="BR2" s="335"/>
      <c r="BS2" s="335"/>
      <c r="BT2" s="335"/>
      <c r="BU2" s="335"/>
      <c r="BV2" s="335"/>
      <c r="BW2" s="335"/>
      <c r="BX2" s="335"/>
      <c r="BY2" s="335"/>
      <c r="BZ2" s="335"/>
      <c r="CA2" s="335"/>
      <c r="CB2" s="335"/>
      <c r="CC2" s="335"/>
      <c r="CD2" s="335"/>
    </row>
    <row r="3" spans="1:132" ht="12.75" customHeight="1">
      <c r="B3" s="297"/>
      <c r="C3" s="298"/>
      <c r="D3" s="298"/>
      <c r="E3" s="298"/>
      <c r="F3" s="298"/>
      <c r="G3" s="298"/>
      <c r="H3" s="298"/>
      <c r="I3" s="298"/>
      <c r="J3" s="298"/>
      <c r="K3" s="298"/>
      <c r="L3" s="298"/>
      <c r="M3" s="298"/>
      <c r="N3" s="298"/>
      <c r="O3" s="298"/>
      <c r="P3" s="298"/>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192"/>
      <c r="AS3" s="192"/>
      <c r="AT3" s="192"/>
      <c r="AU3" s="192"/>
      <c r="AV3" s="192"/>
      <c r="AW3" s="92" t="s">
        <v>56</v>
      </c>
      <c r="AX3" s="192"/>
      <c r="AY3" s="927"/>
      <c r="AZ3" s="928"/>
      <c r="BA3" s="928"/>
      <c r="BB3" s="928"/>
      <c r="BC3" s="929"/>
      <c r="BD3" s="197"/>
      <c r="BE3" s="208"/>
      <c r="BF3" s="335"/>
      <c r="BG3" s="335"/>
      <c r="BH3" s="335" t="s">
        <v>18</v>
      </c>
      <c r="BI3" s="335"/>
      <c r="BJ3" s="335"/>
      <c r="BK3" s="335"/>
      <c r="BL3" s="335"/>
      <c r="BM3" s="335"/>
      <c r="BN3" s="335"/>
      <c r="BO3" s="335"/>
      <c r="BP3" s="335"/>
      <c r="BQ3" s="335"/>
      <c r="BR3" s="335"/>
      <c r="BS3" s="335"/>
      <c r="BT3" s="335"/>
      <c r="BU3" s="335"/>
      <c r="BV3" s="335"/>
      <c r="BW3" s="335"/>
      <c r="BX3" s="335"/>
      <c r="BY3" s="335"/>
      <c r="BZ3" s="335"/>
      <c r="CA3" s="335"/>
      <c r="CB3" s="335"/>
      <c r="CC3" s="335"/>
      <c r="CD3" s="335"/>
    </row>
    <row r="4" spans="1:132" ht="4.5" customHeight="1">
      <c r="B4" s="297"/>
      <c r="C4" s="298"/>
      <c r="D4" s="298"/>
      <c r="E4" s="298"/>
      <c r="F4" s="298"/>
      <c r="G4" s="298"/>
      <c r="H4" s="298"/>
      <c r="I4" s="298"/>
      <c r="J4" s="298"/>
      <c r="K4" s="298"/>
      <c r="L4" s="298"/>
      <c r="M4" s="298"/>
      <c r="N4" s="298"/>
      <c r="O4" s="298"/>
      <c r="P4" s="298"/>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299"/>
      <c r="AR4" s="299"/>
      <c r="AS4" s="300"/>
      <c r="AT4" s="300"/>
      <c r="AU4" s="300"/>
      <c r="AV4" s="300"/>
      <c r="AW4" s="300"/>
      <c r="AX4" s="300"/>
      <c r="AY4" s="300"/>
      <c r="AZ4" s="300"/>
      <c r="BA4" s="300"/>
      <c r="BB4" s="300"/>
      <c r="BC4" s="300"/>
      <c r="BD4" s="301"/>
      <c r="BE4" s="208"/>
      <c r="BF4" s="335"/>
      <c r="BG4" s="335"/>
      <c r="BH4" s="335" t="s">
        <v>18</v>
      </c>
      <c r="BI4" s="335"/>
      <c r="BJ4" s="335"/>
      <c r="BK4" s="335"/>
      <c r="BL4" s="335"/>
      <c r="BM4" s="335"/>
      <c r="BN4" s="335"/>
      <c r="BO4" s="335"/>
      <c r="BP4" s="335"/>
      <c r="BQ4" s="335"/>
      <c r="BR4" s="335"/>
      <c r="BS4" s="335"/>
      <c r="BT4" s="335"/>
      <c r="BU4" s="335"/>
      <c r="BV4" s="335"/>
      <c r="BW4" s="335"/>
      <c r="BX4" s="335"/>
      <c r="BY4" s="335"/>
      <c r="BZ4" s="335"/>
      <c r="CA4" s="335"/>
      <c r="CB4" s="335"/>
      <c r="CC4" s="335"/>
      <c r="CD4" s="335"/>
    </row>
    <row r="5" spans="1:132" ht="12.75" customHeight="1">
      <c r="B5" s="297"/>
      <c r="C5" s="298"/>
      <c r="D5" s="298"/>
      <c r="E5" s="298"/>
      <c r="F5" s="298"/>
      <c r="G5" s="298"/>
      <c r="H5" s="298"/>
      <c r="I5" s="298"/>
      <c r="J5" s="298"/>
      <c r="K5" s="298"/>
      <c r="L5" s="298"/>
      <c r="M5" s="298"/>
      <c r="N5" s="298"/>
      <c r="O5" s="298"/>
      <c r="P5" s="298"/>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IF(AZ40="Q&amp;A Missing","",IF(AZ40="","",AZ40))</f>
        <v/>
      </c>
      <c r="AZ5" s="916"/>
      <c r="BA5" s="916"/>
      <c r="BB5" s="916"/>
      <c r="BC5" s="917"/>
      <c r="BD5" s="289"/>
      <c r="BE5" s="47"/>
      <c r="BF5" s="335"/>
      <c r="BG5" s="335"/>
      <c r="BH5" s="335" t="s">
        <v>18</v>
      </c>
      <c r="BI5" s="335"/>
      <c r="BJ5" s="335"/>
      <c r="BK5" s="335"/>
      <c r="BL5" s="335"/>
      <c r="BM5" s="335"/>
      <c r="BN5" s="335"/>
      <c r="BO5" s="335"/>
      <c r="BP5" s="335"/>
      <c r="BQ5" s="335"/>
      <c r="BR5" s="335"/>
      <c r="BS5" s="335"/>
      <c r="BT5" s="335"/>
      <c r="BU5" s="335"/>
      <c r="BV5" s="335"/>
      <c r="BW5" s="335"/>
      <c r="BX5" s="335"/>
      <c r="BY5" s="335"/>
      <c r="BZ5" s="335"/>
      <c r="CA5" s="335"/>
      <c r="CB5" s="335"/>
      <c r="CC5" s="335"/>
      <c r="CD5" s="335"/>
    </row>
    <row r="6" spans="1:132" ht="4.5" customHeight="1">
      <c r="B6" s="297"/>
      <c r="C6" s="298"/>
      <c r="D6" s="298"/>
      <c r="E6" s="298"/>
      <c r="F6" s="298"/>
      <c r="G6" s="298"/>
      <c r="H6" s="298"/>
      <c r="I6" s="298"/>
      <c r="J6" s="298"/>
      <c r="K6" s="298"/>
      <c r="L6" s="298"/>
      <c r="M6" s="298"/>
      <c r="N6" s="298"/>
      <c r="O6" s="298"/>
      <c r="P6" s="298"/>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129"/>
      <c r="AR6" s="129"/>
      <c r="AS6" s="129"/>
      <c r="AT6" s="129"/>
      <c r="AU6" s="129"/>
      <c r="AV6" s="129"/>
      <c r="AW6" s="129"/>
      <c r="AX6" s="129"/>
      <c r="AY6" s="129"/>
      <c r="AZ6" s="89"/>
      <c r="BA6" s="89"/>
      <c r="BB6" s="89"/>
      <c r="BC6" s="89"/>
      <c r="BD6" s="289"/>
      <c r="BE6" s="47"/>
      <c r="BF6" s="335"/>
      <c r="BG6" s="335"/>
      <c r="BH6" s="335" t="s">
        <v>18</v>
      </c>
      <c r="BI6" s="335"/>
      <c r="BJ6" s="335"/>
      <c r="BK6" s="335"/>
      <c r="BL6" s="335"/>
      <c r="BM6" s="335"/>
      <c r="BN6" s="335"/>
      <c r="BO6" s="335"/>
      <c r="BP6" s="335"/>
      <c r="BQ6" s="335"/>
      <c r="BR6" s="335"/>
      <c r="BS6" s="335"/>
      <c r="BT6" s="335"/>
      <c r="BU6" s="335"/>
      <c r="BV6" s="335"/>
      <c r="BW6" s="335"/>
      <c r="BX6" s="335"/>
      <c r="BY6" s="335"/>
      <c r="BZ6" s="335"/>
      <c r="CA6" s="335"/>
      <c r="CB6" s="335"/>
      <c r="CC6" s="335"/>
      <c r="CD6" s="335"/>
    </row>
    <row r="7" spans="1:132" ht="12.75" customHeight="1">
      <c r="B7" s="297"/>
      <c r="C7" s="298"/>
      <c r="D7" s="298"/>
      <c r="E7" s="298"/>
      <c r="F7" s="298"/>
      <c r="G7" s="298"/>
      <c r="H7" s="298"/>
      <c r="I7" s="97" t="s">
        <v>38</v>
      </c>
      <c r="J7" s="932">
        <f>Introduction!BB17</f>
        <v>6.1</v>
      </c>
      <c r="K7" s="932"/>
      <c r="L7" s="298"/>
      <c r="M7" s="298"/>
      <c r="N7" s="298"/>
      <c r="O7" s="298"/>
      <c r="P7" s="298"/>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129"/>
      <c r="AS7" s="88"/>
      <c r="AT7" s="129"/>
      <c r="AU7" s="129"/>
      <c r="AV7" s="129"/>
      <c r="AW7" s="87" t="s">
        <v>367</v>
      </c>
      <c r="AX7" s="129"/>
      <c r="AY7" s="936"/>
      <c r="AZ7" s="937"/>
      <c r="BA7" s="937"/>
      <c r="BB7" s="937"/>
      <c r="BC7" s="938"/>
      <c r="BD7" s="289"/>
      <c r="BE7" s="47"/>
      <c r="BF7" s="335"/>
      <c r="BG7" s="335"/>
      <c r="BH7" s="335" t="s">
        <v>18</v>
      </c>
      <c r="BI7" s="335"/>
      <c r="BJ7" s="335"/>
      <c r="BK7" s="335"/>
      <c r="BL7" s="335"/>
      <c r="BM7" s="335"/>
      <c r="BN7" s="335"/>
      <c r="BO7" s="335"/>
      <c r="BP7" s="335"/>
      <c r="BQ7" s="335"/>
      <c r="BR7" s="335"/>
      <c r="BS7" s="335"/>
      <c r="BT7" s="335"/>
      <c r="BU7" s="335"/>
      <c r="BV7" s="335"/>
      <c r="BW7" s="335"/>
      <c r="BX7" s="335"/>
      <c r="BY7" s="335"/>
      <c r="BZ7" s="335"/>
      <c r="CA7" s="335"/>
      <c r="CB7" s="335"/>
      <c r="CC7" s="335"/>
      <c r="CD7" s="335"/>
    </row>
    <row r="8" spans="1:132" ht="4.5" customHeight="1">
      <c r="B8" s="302"/>
      <c r="C8" s="204"/>
      <c r="D8" s="204"/>
      <c r="E8" s="204"/>
      <c r="F8" s="204"/>
      <c r="G8" s="204"/>
      <c r="H8" s="204"/>
      <c r="I8" s="204"/>
      <c r="J8" s="299"/>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303"/>
      <c r="AN8" s="303"/>
      <c r="AO8" s="303"/>
      <c r="AP8" s="303"/>
      <c r="AQ8" s="303"/>
      <c r="AR8" s="303"/>
      <c r="AS8" s="303"/>
      <c r="AT8" s="303"/>
      <c r="AU8" s="303"/>
      <c r="AV8" s="206"/>
      <c r="AW8" s="137"/>
      <c r="AX8" s="137"/>
      <c r="AY8" s="137"/>
      <c r="AZ8" s="137"/>
      <c r="BA8" s="137"/>
      <c r="BB8" s="137"/>
      <c r="BC8" s="137"/>
      <c r="BD8" s="138"/>
      <c r="BE8" s="47"/>
      <c r="BF8" s="335"/>
      <c r="BG8" s="335"/>
      <c r="BH8" s="335" t="s">
        <v>18</v>
      </c>
      <c r="BI8" s="335"/>
      <c r="BJ8" s="335"/>
      <c r="BK8" s="335"/>
      <c r="BL8" s="335"/>
      <c r="BM8" s="335"/>
      <c r="BN8" s="335"/>
      <c r="BO8" s="335"/>
      <c r="BP8" s="335"/>
      <c r="BQ8" s="335"/>
      <c r="BR8" s="335"/>
      <c r="BS8" s="335"/>
      <c r="BT8" s="335"/>
      <c r="BU8" s="335"/>
      <c r="BV8" s="335"/>
      <c r="BW8" s="335"/>
      <c r="BX8" s="335"/>
      <c r="BY8" s="335"/>
      <c r="BZ8" s="335"/>
      <c r="CA8" s="335"/>
      <c r="CB8" s="335"/>
      <c r="CC8" s="335"/>
      <c r="CD8" s="335"/>
    </row>
    <row r="9" spans="1:132" ht="17.25" customHeight="1">
      <c r="B9" s="905" t="s">
        <v>70</v>
      </c>
      <c r="C9" s="906"/>
      <c r="D9" s="906"/>
      <c r="E9" s="906"/>
      <c r="F9" s="906"/>
      <c r="G9" s="906"/>
      <c r="H9" s="906"/>
      <c r="I9" s="906"/>
      <c r="J9" s="907"/>
      <c r="K9" s="843"/>
      <c r="L9" s="844"/>
      <c r="M9" s="844"/>
      <c r="N9" s="844"/>
      <c r="O9" s="844"/>
      <c r="P9" s="844"/>
      <c r="Q9" s="844"/>
      <c r="R9" s="844"/>
      <c r="S9" s="844"/>
      <c r="T9" s="844"/>
      <c r="U9" s="844"/>
      <c r="V9" s="844"/>
      <c r="W9" s="844"/>
      <c r="X9" s="844"/>
      <c r="Y9" s="844"/>
      <c r="Z9" s="844"/>
      <c r="AA9" s="844"/>
      <c r="AB9" s="844"/>
      <c r="AC9" s="844"/>
      <c r="AD9" s="845"/>
      <c r="AE9" s="905" t="s">
        <v>205</v>
      </c>
      <c r="AF9" s="906"/>
      <c r="AG9" s="906"/>
      <c r="AH9" s="906"/>
      <c r="AI9" s="906"/>
      <c r="AJ9" s="906"/>
      <c r="AK9" s="933"/>
      <c r="AL9" s="934"/>
      <c r="AM9" s="934"/>
      <c r="AN9" s="934"/>
      <c r="AO9" s="934"/>
      <c r="AP9" s="934"/>
      <c r="AQ9" s="934"/>
      <c r="AR9" s="935"/>
      <c r="AS9" s="905" t="s">
        <v>815</v>
      </c>
      <c r="AT9" s="906"/>
      <c r="AU9" s="907"/>
      <c r="AV9" s="933"/>
      <c r="AW9" s="934"/>
      <c r="AX9" s="934"/>
      <c r="AY9" s="934"/>
      <c r="AZ9" s="934"/>
      <c r="BA9" s="934"/>
      <c r="BB9" s="934"/>
      <c r="BC9" s="934"/>
      <c r="BD9" s="935"/>
      <c r="BE9" s="208"/>
      <c r="BF9" s="335"/>
      <c r="BG9" s="335"/>
      <c r="BH9" s="335" t="s">
        <v>18</v>
      </c>
      <c r="BI9" s="335"/>
      <c r="BJ9" s="335"/>
      <c r="BK9" s="335"/>
      <c r="BL9" s="335"/>
      <c r="BM9" s="335"/>
      <c r="BN9" s="335"/>
      <c r="BO9" s="335"/>
      <c r="BP9" s="335"/>
      <c r="BQ9" s="335"/>
      <c r="BR9" s="335"/>
      <c r="BS9" s="335"/>
      <c r="BT9" s="335"/>
      <c r="BU9" s="335"/>
      <c r="BV9" s="335"/>
      <c r="BW9" s="335"/>
      <c r="BX9" s="335"/>
      <c r="BY9" s="335"/>
      <c r="BZ9" s="335"/>
      <c r="CA9" s="335"/>
      <c r="CB9" s="335"/>
      <c r="CC9" s="335"/>
      <c r="CD9" s="335"/>
    </row>
    <row r="10" spans="1:132" ht="17.25" customHeight="1">
      <c r="B10" s="905" t="s">
        <v>71</v>
      </c>
      <c r="C10" s="906"/>
      <c r="D10" s="906"/>
      <c r="E10" s="906"/>
      <c r="F10" s="906"/>
      <c r="G10" s="906"/>
      <c r="H10" s="906"/>
      <c r="I10" s="906"/>
      <c r="J10" s="907"/>
      <c r="K10" s="843"/>
      <c r="L10" s="930"/>
      <c r="M10" s="930"/>
      <c r="N10" s="930"/>
      <c r="O10" s="930"/>
      <c r="P10" s="930"/>
      <c r="Q10" s="930"/>
      <c r="R10" s="930"/>
      <c r="S10" s="930"/>
      <c r="T10" s="930"/>
      <c r="U10" s="930"/>
      <c r="V10" s="930"/>
      <c r="W10" s="930"/>
      <c r="X10" s="930"/>
      <c r="Y10" s="930"/>
      <c r="Z10" s="930"/>
      <c r="AA10" s="931"/>
      <c r="AB10" s="939" t="s">
        <v>72</v>
      </c>
      <c r="AC10" s="939"/>
      <c r="AD10" s="944"/>
      <c r="AE10" s="944"/>
      <c r="AF10" s="944"/>
      <c r="AG10" s="944"/>
      <c r="AH10" s="944"/>
      <c r="AI10" s="944"/>
      <c r="AJ10" s="939" t="s">
        <v>73</v>
      </c>
      <c r="AK10" s="939"/>
      <c r="AL10" s="939"/>
      <c r="AM10" s="944"/>
      <c r="AN10" s="944"/>
      <c r="AO10" s="944"/>
      <c r="AP10" s="944"/>
      <c r="AQ10" s="939" t="s">
        <v>204</v>
      </c>
      <c r="AR10" s="939"/>
      <c r="AS10" s="939"/>
      <c r="AT10" s="944"/>
      <c r="AU10" s="944"/>
      <c r="AV10" s="944"/>
      <c r="AW10" s="944"/>
      <c r="AX10" s="944"/>
      <c r="AY10" s="943" t="s">
        <v>74</v>
      </c>
      <c r="AZ10" s="943"/>
      <c r="BA10" s="940"/>
      <c r="BB10" s="941"/>
      <c r="BC10" s="941"/>
      <c r="BD10" s="942"/>
      <c r="BE10" s="304"/>
      <c r="BF10" s="335"/>
      <c r="BG10" s="335"/>
      <c r="BH10" s="335" t="s">
        <v>18</v>
      </c>
      <c r="BI10" s="335"/>
      <c r="BJ10" s="335"/>
      <c r="BK10" s="335"/>
      <c r="BL10" s="335"/>
      <c r="BM10" s="335"/>
      <c r="BN10" s="335"/>
      <c r="BO10" s="335"/>
      <c r="BP10" s="335"/>
      <c r="BQ10" s="335"/>
      <c r="BR10" s="335"/>
      <c r="BS10" s="335"/>
      <c r="BT10" s="335"/>
      <c r="BU10" s="335"/>
      <c r="BV10" s="335"/>
      <c r="BW10" s="335"/>
      <c r="BX10" s="335"/>
      <c r="BY10" s="335"/>
      <c r="BZ10" s="335"/>
      <c r="CA10" s="335"/>
      <c r="CB10" s="335"/>
      <c r="CC10" s="335"/>
      <c r="CD10" s="335"/>
    </row>
    <row r="11" spans="1:132" ht="4.5" customHeight="1">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305"/>
      <c r="BF11" s="335"/>
      <c r="BG11" s="335"/>
      <c r="BH11" s="335" t="s">
        <v>18</v>
      </c>
      <c r="BI11" s="335"/>
      <c r="BJ11" s="335"/>
      <c r="BK11" s="335"/>
      <c r="BL11" s="335"/>
      <c r="BM11" s="335"/>
      <c r="BN11" s="335"/>
      <c r="BO11" s="335"/>
      <c r="BP11" s="335"/>
      <c r="BQ11" s="335"/>
      <c r="BR11" s="335"/>
      <c r="BS11" s="335"/>
      <c r="BT11" s="335"/>
      <c r="BU11" s="335"/>
      <c r="BV11" s="335"/>
      <c r="BW11" s="335"/>
      <c r="BX11" s="335"/>
      <c r="BY11" s="335"/>
      <c r="BZ11" s="335"/>
      <c r="CA11" s="335"/>
      <c r="CB11" s="335"/>
      <c r="CC11" s="335"/>
      <c r="CD11" s="335"/>
    </row>
    <row r="12" spans="1:132" s="5" customFormat="1" ht="15" customHeight="1">
      <c r="A12" s="188"/>
      <c r="B12" s="900" t="s">
        <v>67</v>
      </c>
      <c r="C12" s="901"/>
      <c r="D12" s="901"/>
      <c r="E12" s="901"/>
      <c r="F12" s="901"/>
      <c r="G12" s="901"/>
      <c r="H12" s="901"/>
      <c r="I12" s="901"/>
      <c r="J12" s="901"/>
      <c r="K12" s="901"/>
      <c r="L12" s="901"/>
      <c r="M12" s="901"/>
      <c r="N12" s="901"/>
      <c r="O12" s="901"/>
      <c r="P12" s="901"/>
      <c r="Q12" s="901"/>
      <c r="R12" s="901"/>
      <c r="S12" s="901"/>
      <c r="T12" s="901"/>
      <c r="U12" s="901"/>
      <c r="V12" s="901"/>
      <c r="W12" s="901"/>
      <c r="X12" s="901"/>
      <c r="Y12" s="901"/>
      <c r="Z12" s="901"/>
      <c r="AA12" s="901"/>
      <c r="AB12" s="901"/>
      <c r="AC12" s="902" t="s">
        <v>51</v>
      </c>
      <c r="AD12" s="902"/>
      <c r="AE12" s="902"/>
      <c r="AF12" s="902"/>
      <c r="AG12" s="902"/>
      <c r="AH12" s="902"/>
      <c r="AI12" s="902"/>
      <c r="AJ12" s="902"/>
      <c r="AK12" s="902"/>
      <c r="AL12" s="902"/>
      <c r="AM12" s="902"/>
      <c r="AN12" s="902"/>
      <c r="AO12" s="902"/>
      <c r="AP12" s="902"/>
      <c r="AQ12" s="902"/>
      <c r="AR12" s="902"/>
      <c r="AS12" s="902"/>
      <c r="AT12" s="902" t="s">
        <v>52</v>
      </c>
      <c r="AU12" s="902"/>
      <c r="AV12" s="902"/>
      <c r="AW12" s="902"/>
      <c r="AX12" s="902"/>
      <c r="AY12" s="902"/>
      <c r="AZ12" s="902"/>
      <c r="BA12" s="902"/>
      <c r="BB12" s="902"/>
      <c r="BC12" s="902"/>
      <c r="BD12" s="903"/>
      <c r="BE12" s="305"/>
      <c r="BF12" s="335"/>
      <c r="BG12" s="335"/>
      <c r="BH12" s="335" t="s">
        <v>18</v>
      </c>
      <c r="BI12" s="335"/>
      <c r="BJ12" s="335"/>
      <c r="BK12" s="335"/>
      <c r="BL12" s="335"/>
      <c r="BM12" s="335"/>
      <c r="BN12" s="335"/>
      <c r="BO12" s="335"/>
      <c r="BP12" s="335"/>
      <c r="BQ12" s="335"/>
      <c r="BR12" s="335"/>
      <c r="BS12" s="335"/>
      <c r="BT12" s="335"/>
      <c r="BU12" s="335"/>
      <c r="BV12" s="335"/>
      <c r="BW12" s="335"/>
      <c r="BX12" s="335"/>
      <c r="BY12" s="335"/>
      <c r="BZ12" s="335"/>
      <c r="CA12" s="335"/>
      <c r="CB12" s="335"/>
      <c r="CC12" s="335"/>
      <c r="CD12" s="335"/>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0"/>
      <c r="DG12" s="50"/>
      <c r="DH12" s="50"/>
      <c r="DI12" s="50"/>
      <c r="DJ12" s="50"/>
      <c r="DK12" s="50"/>
      <c r="DL12" s="50"/>
      <c r="DM12" s="75"/>
      <c r="DN12" s="75"/>
      <c r="DO12" s="75"/>
      <c r="DP12" s="75"/>
      <c r="DQ12" s="75"/>
      <c r="DR12" s="75"/>
      <c r="DS12" s="75"/>
      <c r="DT12" s="75"/>
      <c r="DU12" s="75"/>
      <c r="DV12" s="75"/>
      <c r="DW12" s="75"/>
      <c r="DX12" s="75"/>
      <c r="DY12" s="75"/>
      <c r="DZ12" s="75"/>
      <c r="EA12" s="75"/>
      <c r="EB12" s="11"/>
    </row>
    <row r="13" spans="1:132" ht="17.25" customHeight="1">
      <c r="B13" s="905" t="s">
        <v>57</v>
      </c>
      <c r="C13" s="906"/>
      <c r="D13" s="906"/>
      <c r="E13" s="906"/>
      <c r="F13" s="906"/>
      <c r="G13" s="906"/>
      <c r="H13" s="906"/>
      <c r="I13" s="906"/>
      <c r="J13" s="907"/>
      <c r="K13" s="843"/>
      <c r="L13" s="844"/>
      <c r="M13" s="844"/>
      <c r="N13" s="844"/>
      <c r="O13" s="844"/>
      <c r="P13" s="844"/>
      <c r="Q13" s="844"/>
      <c r="R13" s="844"/>
      <c r="S13" s="844"/>
      <c r="T13" s="844"/>
      <c r="U13" s="844"/>
      <c r="V13" s="844"/>
      <c r="W13" s="844"/>
      <c r="X13" s="844"/>
      <c r="Y13" s="844"/>
      <c r="Z13" s="844"/>
      <c r="AA13" s="844"/>
      <c r="AB13" s="845"/>
      <c r="AC13" s="843"/>
      <c r="AD13" s="844"/>
      <c r="AE13" s="844"/>
      <c r="AF13" s="844"/>
      <c r="AG13" s="844"/>
      <c r="AH13" s="844"/>
      <c r="AI13" s="844"/>
      <c r="AJ13" s="844"/>
      <c r="AK13" s="844"/>
      <c r="AL13" s="844"/>
      <c r="AM13" s="844"/>
      <c r="AN13" s="844"/>
      <c r="AO13" s="844"/>
      <c r="AP13" s="844"/>
      <c r="AQ13" s="844"/>
      <c r="AR13" s="844"/>
      <c r="AS13" s="845"/>
      <c r="AT13" s="924"/>
      <c r="AU13" s="925"/>
      <c r="AV13" s="925"/>
      <c r="AW13" s="925"/>
      <c r="AX13" s="925"/>
      <c r="AY13" s="925"/>
      <c r="AZ13" s="925"/>
      <c r="BA13" s="925"/>
      <c r="BB13" s="925"/>
      <c r="BC13" s="925"/>
      <c r="BD13" s="926"/>
      <c r="BE13" s="305"/>
      <c r="BF13" s="335"/>
      <c r="BG13" s="335"/>
      <c r="BH13" s="335" t="s">
        <v>18</v>
      </c>
      <c r="BI13" s="335"/>
      <c r="BJ13" s="335"/>
      <c r="BK13" s="335"/>
      <c r="BL13" s="335"/>
      <c r="BM13" s="335"/>
      <c r="BN13" s="335"/>
      <c r="BO13" s="335"/>
      <c r="BP13" s="335"/>
      <c r="BQ13" s="335"/>
      <c r="BR13" s="335"/>
      <c r="BS13" s="335"/>
      <c r="BT13" s="335"/>
      <c r="BU13" s="335"/>
      <c r="BV13" s="335"/>
      <c r="BW13" s="335"/>
      <c r="BX13" s="335"/>
      <c r="BY13" s="335"/>
      <c r="BZ13" s="335"/>
      <c r="CA13" s="335"/>
      <c r="CB13" s="335"/>
      <c r="CC13" s="335"/>
      <c r="CD13" s="335"/>
    </row>
    <row r="14" spans="1:132" ht="17.25" customHeight="1">
      <c r="B14" s="846" t="s">
        <v>65</v>
      </c>
      <c r="C14" s="847"/>
      <c r="D14" s="847"/>
      <c r="E14" s="847"/>
      <c r="F14" s="847"/>
      <c r="G14" s="847"/>
      <c r="H14" s="847"/>
      <c r="I14" s="847"/>
      <c r="J14" s="848"/>
      <c r="K14" s="849"/>
      <c r="L14" s="850"/>
      <c r="M14" s="850"/>
      <c r="N14" s="850"/>
      <c r="O14" s="850"/>
      <c r="P14" s="850"/>
      <c r="Q14" s="850"/>
      <c r="R14" s="850"/>
      <c r="S14" s="850"/>
      <c r="T14" s="850"/>
      <c r="U14" s="850"/>
      <c r="V14" s="850"/>
      <c r="W14" s="850"/>
      <c r="X14" s="850"/>
      <c r="Y14" s="850"/>
      <c r="Z14" s="850"/>
      <c r="AA14" s="850"/>
      <c r="AB14" s="904"/>
      <c r="AC14" s="843"/>
      <c r="AD14" s="844"/>
      <c r="AE14" s="844"/>
      <c r="AF14" s="844"/>
      <c r="AG14" s="844"/>
      <c r="AH14" s="844"/>
      <c r="AI14" s="844"/>
      <c r="AJ14" s="844"/>
      <c r="AK14" s="844"/>
      <c r="AL14" s="844"/>
      <c r="AM14" s="844"/>
      <c r="AN14" s="844"/>
      <c r="AO14" s="844"/>
      <c r="AP14" s="844"/>
      <c r="AQ14" s="844"/>
      <c r="AR14" s="844"/>
      <c r="AS14" s="845"/>
      <c r="AT14" s="913"/>
      <c r="AU14" s="913"/>
      <c r="AV14" s="913"/>
      <c r="AW14" s="913"/>
      <c r="AX14" s="913"/>
      <c r="AY14" s="913"/>
      <c r="AZ14" s="913"/>
      <c r="BA14" s="913"/>
      <c r="BB14" s="913"/>
      <c r="BC14" s="913"/>
      <c r="BD14" s="914"/>
      <c r="BE14" s="208"/>
      <c r="BF14" s="335"/>
      <c r="BG14" s="335"/>
      <c r="BH14" s="335" t="s">
        <v>18</v>
      </c>
      <c r="BI14" s="335"/>
      <c r="BJ14" s="335"/>
      <c r="BK14" s="335"/>
      <c r="BL14" s="335"/>
      <c r="BM14" s="335"/>
      <c r="BN14" s="335"/>
      <c r="BO14" s="335"/>
      <c r="BP14" s="335"/>
      <c r="BQ14" s="335"/>
      <c r="BR14" s="335"/>
      <c r="BS14" s="335"/>
      <c r="BT14" s="335"/>
      <c r="BU14" s="335"/>
      <c r="BV14" s="335"/>
      <c r="BW14" s="335"/>
      <c r="BX14" s="335"/>
      <c r="BY14" s="335"/>
      <c r="BZ14" s="335"/>
      <c r="CA14" s="335"/>
      <c r="CB14" s="335"/>
      <c r="CC14" s="335"/>
      <c r="CD14" s="335"/>
    </row>
    <row r="15" spans="1:132" ht="17.25" customHeight="1">
      <c r="B15" s="846" t="s">
        <v>58</v>
      </c>
      <c r="C15" s="847"/>
      <c r="D15" s="847"/>
      <c r="E15" s="847"/>
      <c r="F15" s="847"/>
      <c r="G15" s="847"/>
      <c r="H15" s="847"/>
      <c r="I15" s="847"/>
      <c r="J15" s="848"/>
      <c r="K15" s="849"/>
      <c r="L15" s="850"/>
      <c r="M15" s="850"/>
      <c r="N15" s="850"/>
      <c r="O15" s="850"/>
      <c r="P15" s="850"/>
      <c r="Q15" s="850"/>
      <c r="R15" s="850"/>
      <c r="S15" s="850"/>
      <c r="T15" s="850"/>
      <c r="U15" s="850"/>
      <c r="V15" s="850"/>
      <c r="W15" s="850"/>
      <c r="X15" s="850"/>
      <c r="Y15" s="850"/>
      <c r="Z15" s="850"/>
      <c r="AA15" s="850"/>
      <c r="AB15" s="904"/>
      <c r="AC15" s="843"/>
      <c r="AD15" s="844"/>
      <c r="AE15" s="844"/>
      <c r="AF15" s="844"/>
      <c r="AG15" s="844"/>
      <c r="AH15" s="844"/>
      <c r="AI15" s="844"/>
      <c r="AJ15" s="844"/>
      <c r="AK15" s="844"/>
      <c r="AL15" s="844"/>
      <c r="AM15" s="844"/>
      <c r="AN15" s="844"/>
      <c r="AO15" s="844"/>
      <c r="AP15" s="844"/>
      <c r="AQ15" s="844"/>
      <c r="AR15" s="844"/>
      <c r="AS15" s="845"/>
      <c r="AT15" s="913"/>
      <c r="AU15" s="913"/>
      <c r="AV15" s="913"/>
      <c r="AW15" s="913"/>
      <c r="AX15" s="913"/>
      <c r="AY15" s="913"/>
      <c r="AZ15" s="913"/>
      <c r="BA15" s="913"/>
      <c r="BB15" s="913"/>
      <c r="BC15" s="913"/>
      <c r="BD15" s="914"/>
      <c r="BE15" s="208"/>
      <c r="BF15" s="335"/>
      <c r="BG15" s="335"/>
      <c r="BH15" s="335" t="s">
        <v>18</v>
      </c>
      <c r="BI15" s="335"/>
      <c r="BJ15" s="335"/>
      <c r="BK15" s="335"/>
      <c r="BL15" s="335"/>
      <c r="BM15" s="335"/>
      <c r="BN15" s="335"/>
      <c r="BO15" s="335"/>
      <c r="BP15" s="335"/>
      <c r="BQ15" s="335"/>
      <c r="BR15" s="335"/>
      <c r="BS15" s="335"/>
      <c r="BT15" s="335"/>
      <c r="BU15" s="335"/>
      <c r="BV15" s="335"/>
      <c r="BW15" s="335"/>
      <c r="BX15" s="335"/>
      <c r="BY15" s="335"/>
      <c r="BZ15" s="335"/>
      <c r="CA15" s="335"/>
      <c r="CB15" s="335"/>
      <c r="CC15" s="335"/>
      <c r="CD15" s="335"/>
    </row>
    <row r="16" spans="1:132" ht="4.5" customHeight="1">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08"/>
      <c r="BF16" s="335"/>
      <c r="BG16" s="335"/>
      <c r="BH16" s="335" t="s">
        <v>18</v>
      </c>
      <c r="BI16" s="335"/>
      <c r="BJ16" s="335"/>
      <c r="BK16" s="335"/>
      <c r="BL16" s="335"/>
      <c r="BM16" s="335"/>
      <c r="BN16" s="335"/>
      <c r="BO16" s="335"/>
      <c r="BP16" s="335"/>
      <c r="BQ16" s="335"/>
      <c r="BR16" s="335"/>
      <c r="BS16" s="335"/>
      <c r="BT16" s="335"/>
      <c r="BU16" s="335"/>
      <c r="BV16" s="335"/>
      <c r="BW16" s="335"/>
      <c r="BX16" s="335"/>
      <c r="BY16" s="335"/>
      <c r="BZ16" s="335"/>
      <c r="CA16" s="335"/>
      <c r="CB16" s="335"/>
      <c r="CC16" s="335"/>
      <c r="CD16" s="335"/>
    </row>
    <row r="17" spans="2:82" ht="14">
      <c r="B17" s="834" t="s">
        <v>53</v>
      </c>
      <c r="C17" s="835"/>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AQ17" s="835"/>
      <c r="AR17" s="835"/>
      <c r="AS17" s="835"/>
      <c r="AT17" s="835"/>
      <c r="AU17" s="835"/>
      <c r="AV17" s="835"/>
      <c r="AW17" s="835"/>
      <c r="AX17" s="835"/>
      <c r="AY17" s="835"/>
      <c r="AZ17" s="835"/>
      <c r="BA17" s="835"/>
      <c r="BB17" s="835"/>
      <c r="BC17" s="835"/>
      <c r="BD17" s="836"/>
      <c r="BE17" s="208"/>
      <c r="BF17" s="335"/>
      <c r="BG17" s="335"/>
      <c r="BH17" s="335" t="s">
        <v>18</v>
      </c>
      <c r="BI17" s="335"/>
      <c r="BJ17" s="335"/>
      <c r="BK17" s="335"/>
      <c r="BL17" s="335"/>
      <c r="BM17" s="335"/>
      <c r="BN17" s="335"/>
      <c r="BO17" s="335"/>
      <c r="BP17" s="335"/>
      <c r="BQ17" s="335"/>
      <c r="BR17" s="335"/>
      <c r="BS17" s="335"/>
      <c r="BT17" s="335"/>
      <c r="BU17" s="335"/>
      <c r="BV17" s="335"/>
      <c r="BW17" s="335"/>
      <c r="BX17" s="335"/>
      <c r="BY17" s="335"/>
      <c r="BZ17" s="335"/>
      <c r="CA17" s="335"/>
      <c r="CB17" s="335"/>
      <c r="CC17" s="335"/>
      <c r="CD17" s="335"/>
    </row>
    <row r="18" spans="2:82" ht="17.25" customHeight="1">
      <c r="B18" s="801" t="s">
        <v>59</v>
      </c>
      <c r="C18" s="801"/>
      <c r="D18" s="801"/>
      <c r="E18" s="801"/>
      <c r="F18" s="801"/>
      <c r="G18" s="801"/>
      <c r="H18" s="801"/>
      <c r="I18" s="801"/>
      <c r="J18" s="801"/>
      <c r="K18" s="951"/>
      <c r="L18" s="952"/>
      <c r="M18" s="952"/>
      <c r="N18" s="952"/>
      <c r="O18" s="952"/>
      <c r="P18" s="952"/>
      <c r="Q18" s="952"/>
      <c r="R18" s="952"/>
      <c r="S18" s="952"/>
      <c r="T18" s="953"/>
      <c r="U18" s="846" t="s">
        <v>60</v>
      </c>
      <c r="V18" s="847"/>
      <c r="W18" s="847"/>
      <c r="X18" s="847"/>
      <c r="Y18" s="847"/>
      <c r="Z18" s="847"/>
      <c r="AA18" s="847"/>
      <c r="AB18" s="847"/>
      <c r="AC18" s="847"/>
      <c r="AD18" s="847"/>
      <c r="AE18" s="847"/>
      <c r="AF18" s="848"/>
      <c r="AG18" s="951"/>
      <c r="AH18" s="952"/>
      <c r="AI18" s="952"/>
      <c r="AJ18" s="952"/>
      <c r="AK18" s="952"/>
      <c r="AL18" s="952"/>
      <c r="AM18" s="952"/>
      <c r="AN18" s="952"/>
      <c r="AO18" s="953"/>
      <c r="AP18" s="846" t="s">
        <v>61</v>
      </c>
      <c r="AQ18" s="847"/>
      <c r="AR18" s="847"/>
      <c r="AS18" s="847"/>
      <c r="AT18" s="847"/>
      <c r="AU18" s="847"/>
      <c r="AV18" s="847"/>
      <c r="AW18" s="847"/>
      <c r="AX18" s="847"/>
      <c r="AY18" s="847"/>
      <c r="AZ18" s="848"/>
      <c r="BA18" s="948"/>
      <c r="BB18" s="949"/>
      <c r="BC18" s="949"/>
      <c r="BD18" s="950"/>
      <c r="BE18" s="208"/>
      <c r="BF18" s="335"/>
      <c r="BG18" s="335"/>
      <c r="BH18" s="335" t="s">
        <v>18</v>
      </c>
      <c r="BI18" s="335"/>
      <c r="BJ18" s="335"/>
      <c r="BK18" s="335"/>
      <c r="BL18" s="335"/>
      <c r="BM18" s="335"/>
      <c r="BN18" s="335"/>
      <c r="BO18" s="335"/>
      <c r="BP18" s="335"/>
      <c r="BQ18" s="335"/>
      <c r="BR18" s="335"/>
      <c r="BS18" s="335"/>
      <c r="BT18" s="335"/>
      <c r="BU18" s="335"/>
      <c r="BV18" s="335"/>
      <c r="BW18" s="335"/>
      <c r="BX18" s="335"/>
      <c r="BY18" s="335"/>
      <c r="BZ18" s="335"/>
      <c r="CA18" s="335"/>
      <c r="CB18" s="335"/>
      <c r="CC18" s="335"/>
      <c r="CD18" s="335"/>
    </row>
    <row r="19" spans="2:82" ht="17.25" customHeight="1">
      <c r="B19" s="801" t="s">
        <v>179</v>
      </c>
      <c r="C19" s="801"/>
      <c r="D19" s="801"/>
      <c r="E19" s="801"/>
      <c r="F19" s="801"/>
      <c r="G19" s="801"/>
      <c r="H19" s="801"/>
      <c r="I19" s="801"/>
      <c r="J19" s="801"/>
      <c r="K19" s="849" t="s">
        <v>18</v>
      </c>
      <c r="L19" s="850"/>
      <c r="M19" s="850"/>
      <c r="N19" s="850"/>
      <c r="O19" s="850"/>
      <c r="P19" s="850"/>
      <c r="Q19" s="850"/>
      <c r="R19" s="850"/>
      <c r="S19" s="850"/>
      <c r="T19" s="904"/>
      <c r="U19" s="846" t="s">
        <v>63</v>
      </c>
      <c r="V19" s="847"/>
      <c r="W19" s="847"/>
      <c r="X19" s="847"/>
      <c r="Y19" s="847"/>
      <c r="Z19" s="847"/>
      <c r="AA19" s="847"/>
      <c r="AB19" s="847"/>
      <c r="AC19" s="847"/>
      <c r="AD19" s="847"/>
      <c r="AE19" s="847"/>
      <c r="AF19" s="848"/>
      <c r="AG19" s="945"/>
      <c r="AH19" s="946"/>
      <c r="AI19" s="946"/>
      <c r="AJ19" s="946"/>
      <c r="AK19" s="946"/>
      <c r="AL19" s="946"/>
      <c r="AM19" s="946"/>
      <c r="AN19" s="946"/>
      <c r="AO19" s="947"/>
      <c r="AP19" s="846" t="s">
        <v>206</v>
      </c>
      <c r="AQ19" s="847"/>
      <c r="AR19" s="847"/>
      <c r="AS19" s="847"/>
      <c r="AT19" s="847"/>
      <c r="AU19" s="847"/>
      <c r="AV19" s="847"/>
      <c r="AW19" s="847"/>
      <c r="AX19" s="847"/>
      <c r="AY19" s="847"/>
      <c r="AZ19" s="848"/>
      <c r="BA19" s="828"/>
      <c r="BB19" s="829"/>
      <c r="BC19" s="829"/>
      <c r="BD19" s="830"/>
      <c r="BE19" s="208"/>
      <c r="BF19" s="335"/>
      <c r="BG19" s="335"/>
      <c r="BH19" s="335" t="s">
        <v>18</v>
      </c>
      <c r="BI19" s="335"/>
      <c r="BJ19" s="335"/>
      <c r="BK19" s="335"/>
      <c r="BL19" s="335"/>
      <c r="BM19" s="335"/>
      <c r="BN19" s="335"/>
      <c r="BO19" s="335"/>
      <c r="BP19" s="335"/>
      <c r="BQ19" s="335"/>
      <c r="BR19" s="335"/>
      <c r="BS19" s="335"/>
      <c r="BT19" s="335"/>
      <c r="BU19" s="335"/>
      <c r="BV19" s="335"/>
      <c r="BW19" s="335"/>
      <c r="BX19" s="335"/>
      <c r="BY19" s="335"/>
      <c r="BZ19" s="335"/>
      <c r="CA19" s="335"/>
      <c r="CB19" s="335"/>
      <c r="CC19" s="335"/>
      <c r="CD19" s="335"/>
    </row>
    <row r="20" spans="2:82" ht="17.25" customHeight="1">
      <c r="B20" s="801" t="s">
        <v>20</v>
      </c>
      <c r="C20" s="801"/>
      <c r="D20" s="801"/>
      <c r="E20" s="801"/>
      <c r="F20" s="801"/>
      <c r="G20" s="801"/>
      <c r="H20" s="801"/>
      <c r="I20" s="801"/>
      <c r="J20" s="801"/>
      <c r="K20" s="849"/>
      <c r="L20" s="850"/>
      <c r="M20" s="850"/>
      <c r="N20" s="850"/>
      <c r="O20" s="850"/>
      <c r="P20" s="850"/>
      <c r="Q20" s="850"/>
      <c r="R20" s="850"/>
      <c r="S20" s="850"/>
      <c r="T20" s="850"/>
      <c r="U20" s="850"/>
      <c r="V20" s="850"/>
      <c r="W20" s="850"/>
      <c r="X20" s="850"/>
      <c r="Y20" s="850"/>
      <c r="Z20" s="850"/>
      <c r="AA20" s="850"/>
      <c r="AB20" s="850"/>
      <c r="AC20" s="850"/>
      <c r="AD20" s="850"/>
      <c r="AE20" s="850"/>
      <c r="AF20" s="850"/>
      <c r="AG20" s="850"/>
      <c r="AH20" s="850"/>
      <c r="AI20" s="850"/>
      <c r="AJ20" s="850"/>
      <c r="AK20" s="850"/>
      <c r="AL20" s="850"/>
      <c r="AM20" s="850"/>
      <c r="AN20" s="850"/>
      <c r="AO20" s="904"/>
      <c r="AP20" s="846" t="s">
        <v>64</v>
      </c>
      <c r="AQ20" s="847"/>
      <c r="AR20" s="847"/>
      <c r="AS20" s="847"/>
      <c r="AT20" s="847"/>
      <c r="AU20" s="847"/>
      <c r="AV20" s="847"/>
      <c r="AW20" s="847"/>
      <c r="AX20" s="847"/>
      <c r="AY20" s="847"/>
      <c r="AZ20" s="848"/>
      <c r="BA20" s="948"/>
      <c r="BB20" s="949"/>
      <c r="BC20" s="949"/>
      <c r="BD20" s="950"/>
      <c r="BE20" s="208"/>
      <c r="BF20" s="335"/>
      <c r="BG20" s="335"/>
      <c r="BH20" s="335" t="s">
        <v>18</v>
      </c>
      <c r="BI20" s="335"/>
      <c r="BJ20" s="335"/>
      <c r="BK20" s="335"/>
      <c r="BL20" s="335"/>
      <c r="BM20" s="335"/>
      <c r="BN20" s="335"/>
      <c r="BO20" s="335"/>
      <c r="BP20" s="335"/>
      <c r="BQ20" s="335"/>
      <c r="BR20" s="335"/>
      <c r="BS20" s="335"/>
      <c r="BT20" s="335"/>
      <c r="BU20" s="335"/>
      <c r="BV20" s="335"/>
      <c r="BW20" s="335"/>
      <c r="BX20" s="335"/>
      <c r="BY20" s="335"/>
      <c r="BZ20" s="335"/>
      <c r="CA20" s="335"/>
      <c r="CB20" s="335"/>
      <c r="CC20" s="335"/>
      <c r="CD20" s="335"/>
    </row>
    <row r="21" spans="2:82" ht="17.25" customHeight="1">
      <c r="B21" s="801" t="s">
        <v>62</v>
      </c>
      <c r="C21" s="801"/>
      <c r="D21" s="801"/>
      <c r="E21" s="801"/>
      <c r="F21" s="801"/>
      <c r="G21" s="801"/>
      <c r="H21" s="801"/>
      <c r="I21" s="801"/>
      <c r="J21" s="801"/>
      <c r="K21" s="849" t="s">
        <v>18</v>
      </c>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954" t="s">
        <v>308</v>
      </c>
      <c r="AQ21" s="955"/>
      <c r="AR21" s="955"/>
      <c r="AS21" s="955"/>
      <c r="AT21" s="955"/>
      <c r="AU21" s="955"/>
      <c r="AV21" s="955"/>
      <c r="AW21" s="955"/>
      <c r="AX21" s="955"/>
      <c r="AY21" s="955"/>
      <c r="AZ21" s="956"/>
      <c r="BA21" s="828"/>
      <c r="BB21" s="829"/>
      <c r="BC21" s="829"/>
      <c r="BD21" s="830"/>
      <c r="BE21" s="208"/>
      <c r="BF21" s="335"/>
      <c r="BG21" s="335"/>
      <c r="BH21" s="335" t="s">
        <v>18</v>
      </c>
      <c r="BI21" s="335"/>
      <c r="BJ21" s="335"/>
      <c r="BK21" s="335"/>
      <c r="BL21" s="335"/>
      <c r="BM21" s="335"/>
      <c r="BN21" s="335"/>
      <c r="BO21" s="335"/>
      <c r="BP21" s="335"/>
      <c r="BQ21" s="335"/>
      <c r="BR21" s="335"/>
      <c r="BS21" s="335"/>
      <c r="BT21" s="335"/>
      <c r="BU21" s="335"/>
      <c r="BV21" s="335"/>
      <c r="BW21" s="335"/>
      <c r="BX21" s="335"/>
      <c r="BY21" s="335"/>
      <c r="BZ21" s="335"/>
      <c r="CA21" s="335"/>
      <c r="CB21" s="335"/>
      <c r="CC21" s="335"/>
      <c r="CD21" s="335"/>
    </row>
    <row r="22" spans="2:82" ht="17.25" customHeight="1">
      <c r="B22" s="801" t="s">
        <v>66</v>
      </c>
      <c r="C22" s="801"/>
      <c r="D22" s="801"/>
      <c r="E22" s="801"/>
      <c r="F22" s="801"/>
      <c r="G22" s="801"/>
      <c r="H22" s="801"/>
      <c r="I22" s="801"/>
      <c r="J22" s="801"/>
      <c r="K22" s="843"/>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5"/>
      <c r="AP22" s="846" t="s">
        <v>180</v>
      </c>
      <c r="AQ22" s="847"/>
      <c r="AR22" s="847"/>
      <c r="AS22" s="847"/>
      <c r="AT22" s="847"/>
      <c r="AU22" s="847"/>
      <c r="AV22" s="847"/>
      <c r="AW22" s="847"/>
      <c r="AX22" s="847"/>
      <c r="AY22" s="847"/>
      <c r="AZ22" s="848"/>
      <c r="BA22" s="828"/>
      <c r="BB22" s="829"/>
      <c r="BC22" s="829"/>
      <c r="BD22" s="830"/>
      <c r="BE22" s="208"/>
      <c r="BF22" s="335"/>
      <c r="BG22" s="335"/>
      <c r="BH22" s="335" t="s">
        <v>18</v>
      </c>
      <c r="BI22" s="335"/>
      <c r="BJ22" s="335"/>
      <c r="BK22" s="335"/>
      <c r="BL22" s="335"/>
      <c r="BM22" s="335"/>
      <c r="BN22" s="335"/>
      <c r="BO22" s="335"/>
      <c r="BP22" s="335"/>
      <c r="BQ22" s="335"/>
      <c r="BR22" s="335"/>
      <c r="BS22" s="335"/>
      <c r="BT22" s="335"/>
      <c r="BU22" s="335"/>
      <c r="BV22" s="335"/>
      <c r="BW22" s="335"/>
      <c r="BX22" s="335"/>
      <c r="BY22" s="335"/>
      <c r="BZ22" s="335"/>
      <c r="CA22" s="335"/>
      <c r="CB22" s="335"/>
      <c r="CC22" s="335"/>
      <c r="CD22" s="335"/>
    </row>
    <row r="23" spans="2:82" ht="17.25" customHeight="1">
      <c r="B23" s="801" t="s">
        <v>144</v>
      </c>
      <c r="C23" s="801"/>
      <c r="D23" s="801"/>
      <c r="E23" s="801"/>
      <c r="F23" s="801"/>
      <c r="G23" s="801"/>
      <c r="H23" s="801"/>
      <c r="I23" s="801"/>
      <c r="J23" s="801"/>
      <c r="K23" s="849"/>
      <c r="L23" s="850"/>
      <c r="M23" s="850"/>
      <c r="N23" s="850"/>
      <c r="O23" s="850"/>
      <c r="P23" s="850"/>
      <c r="Q23" s="850"/>
      <c r="R23" s="850"/>
      <c r="S23" s="850"/>
      <c r="T23" s="850"/>
      <c r="U23" s="850"/>
      <c r="V23" s="850"/>
      <c r="W23" s="850"/>
      <c r="X23" s="850"/>
      <c r="Y23" s="850"/>
      <c r="Z23" s="850"/>
      <c r="AA23" s="850"/>
      <c r="AB23" s="850"/>
      <c r="AC23" s="850"/>
      <c r="AD23" s="850"/>
      <c r="AE23" s="850"/>
      <c r="AF23" s="850"/>
      <c r="AG23" s="850"/>
      <c r="AH23" s="850"/>
      <c r="AI23" s="850"/>
      <c r="AJ23" s="850"/>
      <c r="AK23" s="850"/>
      <c r="AL23" s="850"/>
      <c r="AM23" s="850"/>
      <c r="AN23" s="850"/>
      <c r="AO23" s="850"/>
      <c r="AP23" s="846" t="s">
        <v>223</v>
      </c>
      <c r="AQ23" s="847"/>
      <c r="AR23" s="847"/>
      <c r="AS23" s="847"/>
      <c r="AT23" s="847"/>
      <c r="AU23" s="847"/>
      <c r="AV23" s="847"/>
      <c r="AW23" s="847"/>
      <c r="AX23" s="847"/>
      <c r="AY23" s="847"/>
      <c r="AZ23" s="848"/>
      <c r="BA23" s="840"/>
      <c r="BB23" s="841"/>
      <c r="BC23" s="841"/>
      <c r="BD23" s="842"/>
      <c r="BE23" s="208"/>
      <c r="BF23" s="335"/>
      <c r="BG23" s="335"/>
      <c r="BH23" s="335"/>
      <c r="BI23" s="335"/>
      <c r="BJ23" s="335"/>
      <c r="BK23" s="335"/>
      <c r="BL23" s="335"/>
      <c r="BM23" s="335"/>
      <c r="BN23" s="335"/>
      <c r="BO23" s="335"/>
      <c r="BP23" s="335"/>
      <c r="BQ23" s="335"/>
      <c r="BR23" s="335"/>
      <c r="BS23" s="335"/>
      <c r="BT23" s="335"/>
      <c r="BU23" s="335"/>
      <c r="BV23" s="335"/>
      <c r="BW23" s="335"/>
      <c r="BX23" s="335"/>
      <c r="BY23" s="335"/>
      <c r="BZ23" s="335"/>
      <c r="CA23" s="335"/>
      <c r="CB23" s="335"/>
      <c r="CC23" s="335"/>
      <c r="CD23" s="335"/>
    </row>
    <row r="24" spans="2:82" ht="4.5" customHeight="1">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08"/>
      <c r="BF24" s="335"/>
      <c r="BG24" s="335"/>
      <c r="BH24" s="335" t="s">
        <v>18</v>
      </c>
      <c r="BI24" s="335"/>
      <c r="BJ24" s="335"/>
      <c r="BK24" s="335"/>
      <c r="BL24" s="335"/>
      <c r="BM24" s="335"/>
      <c r="BN24" s="335"/>
      <c r="BO24" s="335"/>
      <c r="BP24" s="335"/>
      <c r="BQ24" s="335"/>
      <c r="BR24" s="335"/>
      <c r="BS24" s="335"/>
      <c r="BT24" s="335"/>
      <c r="BU24" s="335"/>
      <c r="BV24" s="335"/>
      <c r="BW24" s="335"/>
      <c r="BX24" s="335"/>
      <c r="BY24" s="335"/>
      <c r="BZ24" s="335"/>
      <c r="CA24" s="335"/>
      <c r="CB24" s="335"/>
      <c r="CC24" s="335"/>
      <c r="CD24" s="335"/>
    </row>
    <row r="25" spans="2:82" ht="15" customHeight="1">
      <c r="B25" s="834" t="s">
        <v>68</v>
      </c>
      <c r="C25" s="835"/>
      <c r="D25" s="835"/>
      <c r="E25" s="835"/>
      <c r="F25" s="835"/>
      <c r="G25" s="835"/>
      <c r="H25" s="835"/>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6"/>
      <c r="BE25" s="208"/>
      <c r="BF25" s="335"/>
      <c r="BG25" s="335"/>
      <c r="BH25" s="335" t="s">
        <v>18</v>
      </c>
      <c r="BI25" s="335"/>
      <c r="BJ25" s="335"/>
      <c r="BK25" s="335"/>
      <c r="BL25" s="335"/>
      <c r="BM25" s="335"/>
      <c r="BN25" s="335"/>
      <c r="BO25" s="335"/>
      <c r="BP25" s="335"/>
      <c r="BQ25" s="335"/>
      <c r="BR25" s="335"/>
      <c r="BS25" s="335"/>
      <c r="BT25" s="335"/>
      <c r="BU25" s="335"/>
      <c r="BV25" s="335"/>
      <c r="BW25" s="335"/>
      <c r="BX25" s="335"/>
      <c r="BY25" s="335"/>
      <c r="BZ25" s="335"/>
      <c r="CA25" s="335"/>
      <c r="CB25" s="335"/>
      <c r="CC25" s="335"/>
      <c r="CD25" s="335"/>
    </row>
    <row r="26" spans="2:82" ht="9" customHeight="1">
      <c r="B26" s="306"/>
      <c r="C26" s="46" t="s">
        <v>48</v>
      </c>
      <c r="D26" s="7"/>
      <c r="E26" s="8"/>
      <c r="F26" s="7"/>
      <c r="G26" s="7"/>
      <c r="H26" s="7"/>
      <c r="I26" s="7"/>
      <c r="J26" s="7"/>
      <c r="K26" s="8"/>
      <c r="L26" s="7"/>
      <c r="M26" s="7"/>
      <c r="N26" s="7"/>
      <c r="O26" s="7"/>
      <c r="P26" s="7"/>
      <c r="Q26" s="8"/>
      <c r="R26" s="7"/>
      <c r="S26" s="7"/>
      <c r="T26" s="7"/>
      <c r="U26" s="46"/>
      <c r="V26" s="7"/>
      <c r="W26" s="8"/>
      <c r="X26" s="40"/>
      <c r="Y26" s="196"/>
      <c r="Z26" s="293"/>
      <c r="AA26" s="46" t="s">
        <v>261</v>
      </c>
      <c r="AB26" s="273"/>
      <c r="AC26" s="273"/>
      <c r="AD26" s="273"/>
      <c r="AE26" s="274"/>
      <c r="AF26" s="294"/>
      <c r="AG26" s="279"/>
      <c r="AH26" s="273"/>
      <c r="AI26" s="273"/>
      <c r="AJ26" s="273"/>
      <c r="AK26" s="274"/>
      <c r="AL26" s="275"/>
      <c r="AM26" s="276"/>
      <c r="AN26" s="276"/>
      <c r="AO26" s="276"/>
      <c r="AP26" s="276"/>
      <c r="AQ26" s="280"/>
      <c r="AR26" s="283"/>
      <c r="AS26" s="46" t="s">
        <v>234</v>
      </c>
      <c r="AT26" s="273"/>
      <c r="AU26" s="273"/>
      <c r="AV26" s="273"/>
      <c r="AW26" s="274"/>
      <c r="AX26" s="275"/>
      <c r="AY26" s="276"/>
      <c r="AZ26" s="276"/>
      <c r="BA26" s="276"/>
      <c r="BB26" s="276"/>
      <c r="BC26" s="284"/>
      <c r="BD26" s="305"/>
      <c r="BE26" s="208"/>
      <c r="BF26" s="335"/>
      <c r="BG26" s="335"/>
      <c r="BH26" s="335" t="s">
        <v>18</v>
      </c>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row>
    <row r="27" spans="2:82">
      <c r="B27" s="307"/>
      <c r="E27" s="351" t="s">
        <v>362</v>
      </c>
      <c r="F27" s="350"/>
      <c r="G27" s="350"/>
      <c r="H27" s="350"/>
      <c r="I27" s="351" t="s">
        <v>92</v>
      </c>
      <c r="J27" s="350"/>
      <c r="L27" s="350"/>
      <c r="M27" s="351" t="s">
        <v>54</v>
      </c>
      <c r="N27" s="350"/>
      <c r="O27" s="350"/>
      <c r="P27" s="350"/>
      <c r="Q27" s="351" t="s">
        <v>466</v>
      </c>
      <c r="R27" s="350"/>
      <c r="S27" s="350"/>
      <c r="T27" s="350"/>
      <c r="U27" s="351" t="s">
        <v>364</v>
      </c>
      <c r="V27" s="350"/>
      <c r="X27" s="350"/>
      <c r="Y27" s="352"/>
      <c r="Z27" s="353"/>
      <c r="AA27" s="354"/>
      <c r="AB27" s="346"/>
      <c r="AC27" s="351" t="s">
        <v>232</v>
      </c>
      <c r="AD27" s="346"/>
      <c r="AE27" s="347"/>
      <c r="AF27" s="355"/>
      <c r="AG27" s="354"/>
      <c r="AH27" s="346"/>
      <c r="AI27" s="351" t="s">
        <v>231</v>
      </c>
      <c r="AJ27" s="346"/>
      <c r="AK27" s="347"/>
      <c r="AL27" s="356"/>
      <c r="AM27" s="357"/>
      <c r="AN27" s="357"/>
      <c r="AO27" s="351" t="s">
        <v>233</v>
      </c>
      <c r="AP27" s="281"/>
      <c r="AQ27" s="282"/>
      <c r="AR27" s="283"/>
      <c r="AS27" s="277"/>
      <c r="AT27" s="278"/>
      <c r="AU27" s="345" t="s">
        <v>151</v>
      </c>
      <c r="AV27" s="346"/>
      <c r="AW27" s="347"/>
      <c r="AX27" s="348"/>
      <c r="AY27" s="345" t="s">
        <v>235</v>
      </c>
      <c r="AZ27" s="349"/>
      <c r="BA27" s="350"/>
      <c r="BB27" s="349"/>
      <c r="BC27" s="345" t="s">
        <v>443</v>
      </c>
      <c r="BD27" s="208"/>
      <c r="BE27" s="208"/>
      <c r="BF27" s="335"/>
      <c r="BG27" s="335"/>
      <c r="BH27" s="335" t="s">
        <v>18</v>
      </c>
      <c r="BI27" s="335"/>
      <c r="BJ27" s="335"/>
      <c r="BK27" s="335"/>
      <c r="BL27" s="335"/>
      <c r="BM27" s="335"/>
      <c r="BN27" s="335"/>
      <c r="BO27" s="335"/>
      <c r="BP27" s="335"/>
      <c r="BQ27" s="335"/>
      <c r="BR27" s="335"/>
      <c r="BS27" s="335"/>
      <c r="BT27" s="335"/>
      <c r="BU27" s="335"/>
      <c r="BV27" s="335"/>
      <c r="BW27" s="335"/>
      <c r="BX27" s="335"/>
      <c r="BY27" s="335"/>
      <c r="BZ27" s="335"/>
      <c r="CA27" s="335"/>
      <c r="CB27" s="335"/>
      <c r="CC27" s="335"/>
      <c r="CD27" s="335"/>
    </row>
    <row r="28" spans="2:82">
      <c r="B28" s="307"/>
      <c r="D28" s="44"/>
      <c r="E28" s="48"/>
      <c r="F28" s="18"/>
      <c r="I28" s="48"/>
      <c r="J28" s="44"/>
      <c r="L28" s="18"/>
      <c r="M28" s="48"/>
      <c r="P28" s="44"/>
      <c r="Q28" s="48"/>
      <c r="R28" s="18"/>
      <c r="U28" s="48"/>
      <c r="Y28" s="44"/>
      <c r="Z28" s="307"/>
      <c r="AB28" s="13"/>
      <c r="AC28" s="48"/>
      <c r="AH28" s="13"/>
      <c r="AI28" s="48"/>
      <c r="AM28" s="6"/>
      <c r="AN28" s="13"/>
      <c r="AO28" s="48"/>
      <c r="AQ28" s="208"/>
      <c r="AR28" s="231"/>
      <c r="AT28" s="13"/>
      <c r="AU28" s="48"/>
      <c r="AY28" s="48"/>
      <c r="AZ28" s="13"/>
      <c r="BC28" s="48"/>
      <c r="BD28" s="208"/>
      <c r="BE28" s="208"/>
      <c r="BF28" s="335"/>
      <c r="BG28" s="335"/>
      <c r="BH28" s="335" t="s">
        <v>18</v>
      </c>
      <c r="BI28" s="335"/>
      <c r="BJ28" s="335"/>
      <c r="BK28" s="335"/>
      <c r="BL28" s="335"/>
      <c r="BM28" s="335"/>
      <c r="BN28" s="335"/>
      <c r="BO28" s="335"/>
      <c r="BP28" s="335"/>
      <c r="BQ28" s="335"/>
      <c r="BR28" s="335"/>
      <c r="BS28" s="335"/>
      <c r="BT28" s="335"/>
      <c r="BU28" s="335"/>
      <c r="BV28" s="335"/>
      <c r="BW28" s="335"/>
      <c r="BX28" s="335"/>
      <c r="BY28" s="335"/>
      <c r="BZ28" s="335"/>
      <c r="CA28" s="335"/>
      <c r="CB28" s="335"/>
      <c r="CC28" s="335"/>
      <c r="CD28" s="335"/>
    </row>
    <row r="29" spans="2:82" ht="4.5" customHeight="1">
      <c r="B29" s="308"/>
      <c r="C29" s="72"/>
      <c r="D29" s="72"/>
      <c r="E29" s="30"/>
      <c r="F29" s="72"/>
      <c r="G29" s="72"/>
      <c r="H29" s="72"/>
      <c r="I29" s="72"/>
      <c r="J29" s="72"/>
      <c r="K29" s="30"/>
      <c r="L29" s="72"/>
      <c r="M29" s="72"/>
      <c r="N29" s="72"/>
      <c r="O29" s="72"/>
      <c r="P29" s="72"/>
      <c r="Q29" s="30"/>
      <c r="R29" s="72"/>
      <c r="S29" s="72"/>
      <c r="T29" s="72"/>
      <c r="U29" s="72"/>
      <c r="V29" s="72"/>
      <c r="W29" s="72"/>
      <c r="X29" s="72"/>
      <c r="Y29" s="309"/>
      <c r="Z29" s="310"/>
      <c r="AA29" s="311"/>
      <c r="AB29" s="311"/>
      <c r="AC29" s="311"/>
      <c r="AD29" s="311"/>
      <c r="AE29" s="311"/>
      <c r="AF29" s="311"/>
      <c r="AG29" s="311"/>
      <c r="AH29" s="311"/>
      <c r="AI29" s="311"/>
      <c r="AJ29" s="311"/>
      <c r="AK29" s="311"/>
      <c r="AL29" s="311"/>
      <c r="AM29" s="311"/>
      <c r="AN29" s="311"/>
      <c r="AO29" s="311"/>
      <c r="AP29" s="311"/>
      <c r="AQ29" s="312"/>
      <c r="AR29" s="82"/>
      <c r="AS29" s="72"/>
      <c r="AT29" s="72"/>
      <c r="AU29" s="72"/>
      <c r="AV29" s="72"/>
      <c r="AW29" s="72"/>
      <c r="AX29" s="72"/>
      <c r="AY29" s="72"/>
      <c r="AZ29" s="72"/>
      <c r="BA29" s="72"/>
      <c r="BB29" s="72"/>
      <c r="BC29" s="72"/>
      <c r="BD29" s="313"/>
      <c r="BE29" s="208"/>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row>
    <row r="30" spans="2:82" ht="4.5" customHeight="1">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08"/>
      <c r="BF30" s="335"/>
      <c r="BG30" s="335"/>
      <c r="BH30" s="335"/>
      <c r="BI30" s="335"/>
      <c r="BJ30" s="335"/>
      <c r="BK30" s="335"/>
      <c r="BL30" s="335"/>
      <c r="BM30" s="335"/>
      <c r="BN30" s="335"/>
      <c r="BO30" s="335"/>
      <c r="BP30" s="335"/>
      <c r="BQ30" s="335"/>
      <c r="BR30" s="335"/>
      <c r="BS30" s="335"/>
      <c r="BT30" s="335"/>
      <c r="BU30" s="335"/>
      <c r="BV30" s="335"/>
      <c r="BW30" s="335"/>
      <c r="BX30" s="335"/>
      <c r="BY30" s="335"/>
      <c r="BZ30" s="335"/>
      <c r="CA30" s="335"/>
      <c r="CB30" s="335"/>
      <c r="CC30" s="335"/>
      <c r="CD30" s="335"/>
    </row>
    <row r="31" spans="2:82" ht="14">
      <c r="B31" s="834" t="s">
        <v>82</v>
      </c>
      <c r="C31" s="835"/>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6"/>
      <c r="BE31" s="208"/>
      <c r="BF31" s="335"/>
      <c r="BG31" s="335"/>
      <c r="BH31" s="335"/>
      <c r="BI31" s="335"/>
      <c r="BJ31" s="335"/>
      <c r="BK31" s="335"/>
      <c r="BL31" s="335"/>
      <c r="BM31" s="335"/>
      <c r="BN31" s="336"/>
      <c r="BO31" s="335"/>
      <c r="BP31" s="335"/>
      <c r="BQ31" s="335"/>
      <c r="BR31" s="335"/>
      <c r="BS31" s="335"/>
      <c r="BT31" s="335"/>
      <c r="BU31" s="335"/>
      <c r="BV31" s="335"/>
      <c r="BW31" s="335"/>
      <c r="BX31" s="335"/>
      <c r="BY31" s="335"/>
      <c r="BZ31" s="335"/>
      <c r="CA31" s="335"/>
      <c r="CB31" s="335"/>
      <c r="CC31" s="335"/>
      <c r="CD31" s="335"/>
    </row>
    <row r="32" spans="2:82">
      <c r="B32" s="825" t="s">
        <v>83</v>
      </c>
      <c r="C32" s="826"/>
      <c r="D32" s="826"/>
      <c r="E32" s="827"/>
      <c r="F32" s="232" t="s">
        <v>294</v>
      </c>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826" t="s">
        <v>77</v>
      </c>
      <c r="BA32" s="826"/>
      <c r="BB32" s="826"/>
      <c r="BC32" s="826"/>
      <c r="BD32" s="827"/>
      <c r="BE32" s="47"/>
      <c r="BF32" s="335"/>
      <c r="BG32" s="335"/>
      <c r="BH32" s="335"/>
      <c r="BI32" s="335"/>
      <c r="BJ32" s="335"/>
      <c r="BK32" s="335"/>
      <c r="BL32" s="335"/>
      <c r="BM32" s="335"/>
      <c r="BN32" s="336"/>
      <c r="BO32" s="335"/>
      <c r="BP32" s="335"/>
      <c r="BQ32" s="335"/>
      <c r="BR32" s="335"/>
      <c r="BS32" s="335"/>
      <c r="BT32" s="335"/>
      <c r="BU32" s="335"/>
      <c r="BV32" s="335"/>
      <c r="BW32" s="335"/>
      <c r="BX32" s="335"/>
      <c r="BY32" s="335"/>
      <c r="BZ32" s="335"/>
      <c r="CA32" s="335"/>
      <c r="CB32" s="335"/>
      <c r="CC32" s="335"/>
      <c r="CD32" s="335"/>
    </row>
    <row r="33" spans="2:82">
      <c r="B33" s="908">
        <v>1</v>
      </c>
      <c r="C33" s="908"/>
      <c r="D33" s="908"/>
      <c r="E33" s="908"/>
      <c r="F33" s="909" t="s">
        <v>109</v>
      </c>
      <c r="G33" s="909"/>
      <c r="H33" s="909"/>
      <c r="I33" s="909"/>
      <c r="J33" s="909"/>
      <c r="K33" s="909"/>
      <c r="L33" s="909"/>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09"/>
      <c r="AW33" s="909"/>
      <c r="AX33" s="909"/>
      <c r="AY33" s="909"/>
      <c r="AZ33" s="807" t="str">
        <f t="shared" ref="AZ33:AZ37" si="0">IF(BL33="","",BL33)</f>
        <v/>
      </c>
      <c r="BA33" s="808"/>
      <c r="BB33" s="808"/>
      <c r="BC33" s="808"/>
      <c r="BD33" s="809"/>
      <c r="BE33" s="47"/>
      <c r="BF33" s="335"/>
      <c r="BG33" s="335"/>
      <c r="BH33" s="335"/>
      <c r="BI33" s="335"/>
      <c r="BJ33" s="335"/>
      <c r="BK33" s="335"/>
      <c r="BL33" s="337" t="str">
        <f t="shared" ref="BL33:BL40" si="1">IF(BM33=0,"",SUM(BO33/BM33))</f>
        <v/>
      </c>
      <c r="BM33" s="898">
        <f>'1. Management'!BP24</f>
        <v>0</v>
      </c>
      <c r="BN33" s="899"/>
      <c r="BO33" s="898">
        <f>'1. Management'!BQ24</f>
        <v>0</v>
      </c>
      <c r="BP33" s="899"/>
      <c r="BQ33" s="335"/>
      <c r="BR33" s="335"/>
      <c r="BS33" s="335"/>
      <c r="BT33" s="335"/>
      <c r="BU33" s="335"/>
      <c r="BV33" s="335"/>
      <c r="BW33" s="335"/>
      <c r="BX33" s="335"/>
      <c r="BY33" s="335"/>
      <c r="BZ33" s="335"/>
      <c r="CA33" s="335"/>
      <c r="CB33" s="335"/>
      <c r="CC33" s="335"/>
      <c r="CD33" s="335"/>
    </row>
    <row r="34" spans="2:82">
      <c r="B34" s="908">
        <v>2</v>
      </c>
      <c r="C34" s="908"/>
      <c r="D34" s="908"/>
      <c r="E34" s="908"/>
      <c r="F34" s="909" t="s">
        <v>0</v>
      </c>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N34" s="909"/>
      <c r="AO34" s="909"/>
      <c r="AP34" s="909"/>
      <c r="AQ34" s="909"/>
      <c r="AR34" s="909"/>
      <c r="AS34" s="909"/>
      <c r="AT34" s="909"/>
      <c r="AU34" s="909"/>
      <c r="AV34" s="909"/>
      <c r="AW34" s="909"/>
      <c r="AX34" s="909"/>
      <c r="AY34" s="909"/>
      <c r="AZ34" s="910" t="str">
        <f t="shared" si="0"/>
        <v/>
      </c>
      <c r="BA34" s="911"/>
      <c r="BB34" s="911"/>
      <c r="BC34" s="911"/>
      <c r="BD34" s="912"/>
      <c r="BE34" s="47"/>
      <c r="BF34" s="335"/>
      <c r="BG34" s="335"/>
      <c r="BH34" s="335"/>
      <c r="BI34" s="335"/>
      <c r="BJ34" s="335"/>
      <c r="BK34" s="335"/>
      <c r="BL34" s="337" t="str">
        <f t="shared" si="1"/>
        <v/>
      </c>
      <c r="BM34" s="898">
        <f>'2. Quality'!BP25</f>
        <v>0</v>
      </c>
      <c r="BN34" s="899"/>
      <c r="BO34" s="898">
        <f>'2. Quality'!BQ25</f>
        <v>0</v>
      </c>
      <c r="BP34" s="899"/>
      <c r="BQ34" s="335"/>
      <c r="BR34" s="335"/>
      <c r="BS34" s="335"/>
      <c r="BT34" s="335"/>
      <c r="BU34" s="335"/>
      <c r="BV34" s="335"/>
      <c r="BW34" s="335"/>
      <c r="BX34" s="335"/>
      <c r="BY34" s="335"/>
      <c r="BZ34" s="335"/>
      <c r="CA34" s="335"/>
      <c r="CB34" s="335"/>
      <c r="CC34" s="335"/>
      <c r="CD34" s="335"/>
    </row>
    <row r="35" spans="2:82">
      <c r="B35" s="908">
        <v>3</v>
      </c>
      <c r="C35" s="908"/>
      <c r="D35" s="908"/>
      <c r="E35" s="908"/>
      <c r="F35" s="909" t="s">
        <v>108</v>
      </c>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09"/>
      <c r="AY35" s="909"/>
      <c r="AZ35" s="910" t="str">
        <f t="shared" si="0"/>
        <v/>
      </c>
      <c r="BA35" s="911"/>
      <c r="BB35" s="911"/>
      <c r="BC35" s="911"/>
      <c r="BD35" s="912"/>
      <c r="BE35" s="47"/>
      <c r="BF35" s="335"/>
      <c r="BG35" s="335"/>
      <c r="BH35" s="335"/>
      <c r="BI35" s="335"/>
      <c r="BJ35" s="335"/>
      <c r="BK35" s="335"/>
      <c r="BL35" s="337" t="str">
        <f t="shared" si="1"/>
        <v/>
      </c>
      <c r="BM35" s="898">
        <f>'3. Production'!BP23</f>
        <v>0</v>
      </c>
      <c r="BN35" s="899"/>
      <c r="BO35" s="898">
        <f>'3. Production'!BQ23</f>
        <v>0</v>
      </c>
      <c r="BP35" s="899"/>
      <c r="BQ35" s="335"/>
      <c r="BR35" s="335"/>
      <c r="BS35" s="335"/>
      <c r="BT35" s="335"/>
      <c r="BU35" s="335"/>
      <c r="BV35" s="335"/>
      <c r="BW35" s="335"/>
      <c r="BX35" s="335"/>
      <c r="BY35" s="335"/>
      <c r="BZ35" s="335"/>
      <c r="CA35" s="335"/>
      <c r="CB35" s="335"/>
      <c r="CC35" s="335"/>
      <c r="CD35" s="335"/>
    </row>
    <row r="36" spans="2:82">
      <c r="B36" s="908">
        <v>4</v>
      </c>
      <c r="C36" s="908"/>
      <c r="D36" s="908"/>
      <c r="E36" s="908"/>
      <c r="F36" s="909" t="s">
        <v>107</v>
      </c>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c r="AY36" s="909"/>
      <c r="AZ36" s="910" t="str">
        <f t="shared" si="0"/>
        <v/>
      </c>
      <c r="BA36" s="911"/>
      <c r="BB36" s="911"/>
      <c r="BC36" s="911"/>
      <c r="BD36" s="912"/>
      <c r="BE36" s="47"/>
      <c r="BF36" s="335"/>
      <c r="BG36" s="335"/>
      <c r="BH36" s="335"/>
      <c r="BI36" s="335"/>
      <c r="BJ36" s="335"/>
      <c r="BK36" s="335"/>
      <c r="BL36" s="337" t="str">
        <f t="shared" si="1"/>
        <v/>
      </c>
      <c r="BM36" s="898">
        <f>'4. Materials'!BP23</f>
        <v>0</v>
      </c>
      <c r="BN36" s="899"/>
      <c r="BO36" s="898">
        <f>'4. Materials'!BQ23</f>
        <v>0</v>
      </c>
      <c r="BP36" s="899"/>
      <c r="BQ36" s="335"/>
      <c r="BR36" s="335"/>
      <c r="BS36" s="335"/>
      <c r="BT36" s="335"/>
      <c r="BU36" s="335"/>
      <c r="BV36" s="335"/>
      <c r="BW36" s="335"/>
      <c r="BX36" s="335"/>
      <c r="BY36" s="335"/>
      <c r="BZ36" s="335"/>
      <c r="CA36" s="335"/>
      <c r="CB36" s="335"/>
      <c r="CC36" s="335"/>
      <c r="CD36" s="335"/>
    </row>
    <row r="37" spans="2:82">
      <c r="B37" s="802">
        <v>5</v>
      </c>
      <c r="C37" s="803"/>
      <c r="D37" s="803"/>
      <c r="E37" s="804"/>
      <c r="F37" s="805" t="s">
        <v>181</v>
      </c>
      <c r="G37" s="782"/>
      <c r="H37" s="782"/>
      <c r="I37" s="782"/>
      <c r="J37" s="782"/>
      <c r="K37" s="782"/>
      <c r="L37" s="782"/>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806"/>
      <c r="AZ37" s="807" t="str">
        <f t="shared" si="0"/>
        <v/>
      </c>
      <c r="BA37" s="808"/>
      <c r="BB37" s="808"/>
      <c r="BC37" s="808"/>
      <c r="BD37" s="809"/>
      <c r="BE37" s="47"/>
      <c r="BF37" s="335"/>
      <c r="BG37" s="335"/>
      <c r="BH37" s="335"/>
      <c r="BI37" s="335"/>
      <c r="BJ37" s="335"/>
      <c r="BK37" s="335"/>
      <c r="BL37" s="337" t="str">
        <f t="shared" si="1"/>
        <v/>
      </c>
      <c r="BM37" s="898">
        <f>'5. Engineering'!BP23</f>
        <v>0</v>
      </c>
      <c r="BN37" s="899"/>
      <c r="BO37" s="898">
        <f>'5. Engineering'!BQ23</f>
        <v>0</v>
      </c>
      <c r="BP37" s="899"/>
      <c r="BQ37" s="335"/>
      <c r="BR37" s="335"/>
      <c r="BS37" s="335"/>
      <c r="BT37" s="335"/>
      <c r="BU37" s="335"/>
      <c r="BV37" s="335"/>
      <c r="BW37" s="335"/>
      <c r="BX37" s="335"/>
      <c r="BY37" s="335"/>
      <c r="BZ37" s="335"/>
      <c r="CA37" s="335"/>
      <c r="CB37" s="335"/>
      <c r="CC37" s="335"/>
      <c r="CD37" s="335"/>
    </row>
    <row r="38" spans="2:82">
      <c r="B38" s="802">
        <v>6</v>
      </c>
      <c r="C38" s="803"/>
      <c r="D38" s="803"/>
      <c r="E38" s="804"/>
      <c r="F38" s="805" t="s">
        <v>461</v>
      </c>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806"/>
      <c r="AZ38" s="807" t="str">
        <f t="shared" ref="AZ38:AZ39" si="2">IF(BL38="","",BL38)</f>
        <v/>
      </c>
      <c r="BA38" s="808"/>
      <c r="BB38" s="808"/>
      <c r="BC38" s="808"/>
      <c r="BD38" s="809"/>
      <c r="BE38" s="47"/>
      <c r="BF38" s="335"/>
      <c r="BG38" s="335"/>
      <c r="BH38" s="335"/>
      <c r="BI38" s="335"/>
      <c r="BJ38" s="335"/>
      <c r="BK38" s="335"/>
      <c r="BL38" s="337" t="str">
        <f t="shared" si="1"/>
        <v/>
      </c>
      <c r="BM38" s="898">
        <f>'6. Supplier Management'!BP23</f>
        <v>0</v>
      </c>
      <c r="BN38" s="899"/>
      <c r="BO38" s="898">
        <f>'6. Supplier Management'!BQ23</f>
        <v>0</v>
      </c>
      <c r="BP38" s="899"/>
      <c r="BQ38" s="335"/>
      <c r="BR38" s="335"/>
      <c r="BS38" s="335"/>
      <c r="BT38" s="335"/>
      <c r="BU38" s="335"/>
      <c r="BV38" s="335"/>
      <c r="BW38" s="335"/>
      <c r="BX38" s="335"/>
      <c r="BY38" s="335"/>
      <c r="BZ38" s="335"/>
      <c r="CA38" s="335"/>
      <c r="CB38" s="335"/>
      <c r="CC38" s="335"/>
      <c r="CD38" s="335"/>
    </row>
    <row r="39" spans="2:82">
      <c r="B39" s="802">
        <v>7</v>
      </c>
      <c r="C39" s="803"/>
      <c r="D39" s="803"/>
      <c r="E39" s="804"/>
      <c r="F39" s="805" t="s">
        <v>554</v>
      </c>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806"/>
      <c r="AZ39" s="807" t="str">
        <f t="shared" si="2"/>
        <v/>
      </c>
      <c r="BA39" s="808"/>
      <c r="BB39" s="808"/>
      <c r="BC39" s="808"/>
      <c r="BD39" s="809"/>
      <c r="BE39" s="47"/>
      <c r="BF39" s="335"/>
      <c r="BG39" s="335"/>
      <c r="BH39" s="335"/>
      <c r="BI39" s="335"/>
      <c r="BJ39" s="335"/>
      <c r="BK39" s="335"/>
      <c r="BL39" s="337" t="str">
        <f t="shared" si="1"/>
        <v/>
      </c>
      <c r="BM39" s="898">
        <f>'7. Maintenance'!BP23</f>
        <v>0</v>
      </c>
      <c r="BN39" s="899"/>
      <c r="BO39" s="898">
        <f>'7. Maintenance'!BQ23</f>
        <v>0</v>
      </c>
      <c r="BP39" s="899"/>
      <c r="BQ39" s="335"/>
      <c r="BR39" s="335"/>
      <c r="BS39" s="335"/>
      <c r="BT39" s="335"/>
      <c r="BU39" s="335"/>
      <c r="BV39" s="335"/>
      <c r="BW39" s="335"/>
      <c r="BX39" s="335"/>
      <c r="BY39" s="335"/>
      <c r="BZ39" s="335"/>
      <c r="CA39" s="335"/>
      <c r="CB39" s="335"/>
      <c r="CC39" s="335"/>
      <c r="CD39" s="335"/>
    </row>
    <row r="40" spans="2:82">
      <c r="B40" s="837" t="s">
        <v>45</v>
      </c>
      <c r="C40" s="838"/>
      <c r="D40" s="838"/>
      <c r="E40" s="838"/>
      <c r="F40" s="838"/>
      <c r="G40" s="838"/>
      <c r="H40" s="838"/>
      <c r="I40" s="838"/>
      <c r="J40" s="838"/>
      <c r="K40" s="838"/>
      <c r="L40" s="838"/>
      <c r="M40" s="838"/>
      <c r="N40" s="838"/>
      <c r="O40" s="838"/>
      <c r="P40" s="838"/>
      <c r="Q40" s="838"/>
      <c r="R40" s="838"/>
      <c r="S40" s="838"/>
      <c r="T40" s="838"/>
      <c r="U40" s="838"/>
      <c r="V40" s="838"/>
      <c r="W40" s="838"/>
      <c r="X40" s="838"/>
      <c r="Y40" s="838"/>
      <c r="Z40" s="838"/>
      <c r="AA40" s="838"/>
      <c r="AB40" s="838"/>
      <c r="AC40" s="838"/>
      <c r="AD40" s="838"/>
      <c r="AE40" s="838"/>
      <c r="AF40" s="838"/>
      <c r="AG40" s="838"/>
      <c r="AH40" s="838"/>
      <c r="AI40" s="838"/>
      <c r="AJ40" s="838"/>
      <c r="AK40" s="838"/>
      <c r="AL40" s="838"/>
      <c r="AM40" s="838"/>
      <c r="AN40" s="838"/>
      <c r="AO40" s="838"/>
      <c r="AP40" s="838"/>
      <c r="AQ40" s="838"/>
      <c r="AR40" s="838"/>
      <c r="AS40" s="838"/>
      <c r="AT40" s="838"/>
      <c r="AU40" s="838"/>
      <c r="AV40" s="838"/>
      <c r="AW40" s="838"/>
      <c r="AX40" s="838"/>
      <c r="AY40" s="839"/>
      <c r="AZ40" s="831" t="str">
        <f>IF(auditDate=0,"",IF('Q&amp;A'!AP15="Incomplete","Q&amp;A Missing",IF(BL40="","",BL40)))</f>
        <v/>
      </c>
      <c r="BA40" s="832"/>
      <c r="BB40" s="832"/>
      <c r="BC40" s="832"/>
      <c r="BD40" s="833"/>
      <c r="BE40" s="47"/>
      <c r="BF40" s="335"/>
      <c r="BG40" s="335"/>
      <c r="BH40" s="335"/>
      <c r="BI40" s="335"/>
      <c r="BJ40" s="335"/>
      <c r="BK40" s="335"/>
      <c r="BL40" s="337" t="str">
        <f t="shared" si="1"/>
        <v/>
      </c>
      <c r="BM40" s="898">
        <f>SUM(BM33:BN39)</f>
        <v>0</v>
      </c>
      <c r="BN40" s="899"/>
      <c r="BO40" s="898">
        <f>SUM(BO33:BP39)</f>
        <v>0</v>
      </c>
      <c r="BP40" s="899"/>
      <c r="BQ40" s="335"/>
      <c r="BR40" s="335"/>
      <c r="BS40" s="335"/>
      <c r="BT40" s="335"/>
      <c r="BU40" s="335"/>
      <c r="BV40" s="335"/>
      <c r="BW40" s="335"/>
      <c r="BX40" s="335"/>
      <c r="BY40" s="335"/>
      <c r="BZ40" s="335"/>
      <c r="CA40" s="335"/>
      <c r="CB40" s="335"/>
      <c r="CC40" s="335"/>
      <c r="CD40" s="335"/>
    </row>
    <row r="41" spans="2:82" ht="4.5" customHeight="1">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08"/>
      <c r="BF41" s="335"/>
      <c r="BG41" s="335"/>
      <c r="BH41" s="335"/>
      <c r="BI41" s="335"/>
      <c r="BJ41" s="335"/>
      <c r="BK41" s="335"/>
      <c r="BL41" s="338"/>
      <c r="BM41" s="338"/>
      <c r="BN41" s="338"/>
      <c r="BO41" s="338"/>
      <c r="BP41" s="338"/>
      <c r="BQ41" s="335"/>
      <c r="BR41" s="335"/>
      <c r="BS41" s="335"/>
      <c r="BT41" s="335"/>
      <c r="BU41" s="335"/>
      <c r="BV41" s="335"/>
      <c r="BW41" s="335"/>
      <c r="BX41" s="335"/>
      <c r="BY41" s="335"/>
      <c r="BZ41" s="335"/>
      <c r="CA41" s="335"/>
      <c r="CB41" s="335"/>
      <c r="CC41" s="335"/>
      <c r="CD41" s="335"/>
    </row>
    <row r="42" spans="2:82" ht="14">
      <c r="B42" s="834" t="s">
        <v>69</v>
      </c>
      <c r="C42" s="835"/>
      <c r="D42" s="835"/>
      <c r="E42" s="835"/>
      <c r="F42" s="835"/>
      <c r="G42" s="835"/>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35"/>
      <c r="AR42" s="835"/>
      <c r="AS42" s="835"/>
      <c r="AT42" s="835"/>
      <c r="AU42" s="835"/>
      <c r="AV42" s="835"/>
      <c r="AW42" s="835"/>
      <c r="AX42" s="835"/>
      <c r="AY42" s="835"/>
      <c r="AZ42" s="835"/>
      <c r="BA42" s="835"/>
      <c r="BB42" s="835"/>
      <c r="BC42" s="835"/>
      <c r="BD42" s="836"/>
      <c r="BE42" s="208"/>
      <c r="BF42" s="335"/>
      <c r="BG42" s="335"/>
      <c r="BH42" s="335" t="s">
        <v>18</v>
      </c>
      <c r="BI42" s="335"/>
      <c r="BJ42" s="335"/>
      <c r="BK42" s="335"/>
      <c r="BL42" s="335"/>
      <c r="BM42" s="335"/>
      <c r="BN42" s="335"/>
      <c r="BO42" s="335"/>
      <c r="BP42" s="335"/>
      <c r="BQ42" s="335"/>
      <c r="BR42" s="335"/>
      <c r="BS42" s="335"/>
      <c r="BT42" s="335"/>
      <c r="BU42" s="335"/>
      <c r="BV42" s="335"/>
      <c r="BW42" s="335"/>
      <c r="BX42" s="335"/>
      <c r="BY42" s="335"/>
      <c r="BZ42" s="335"/>
      <c r="CA42" s="335"/>
      <c r="CB42" s="335"/>
      <c r="CC42" s="335"/>
      <c r="CD42" s="335"/>
    </row>
    <row r="43" spans="2:82" ht="4.5" customHeight="1">
      <c r="B43" s="882" t="s">
        <v>78</v>
      </c>
      <c r="C43" s="882"/>
      <c r="D43" s="882"/>
      <c r="E43" s="882"/>
      <c r="F43" s="158"/>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305"/>
      <c r="BE43" s="208"/>
      <c r="BF43" s="335"/>
      <c r="BG43" s="335"/>
      <c r="BH43" s="335"/>
      <c r="BI43" s="335"/>
      <c r="BJ43" s="335"/>
      <c r="BK43" s="335"/>
      <c r="BL43" s="335"/>
      <c r="BM43" s="335"/>
      <c r="BN43" s="335"/>
      <c r="BO43" s="335"/>
      <c r="BP43" s="335"/>
      <c r="BQ43" s="335"/>
      <c r="BR43" s="335"/>
      <c r="BS43" s="335"/>
      <c r="BT43" s="335"/>
      <c r="BU43" s="335"/>
      <c r="BV43" s="335"/>
      <c r="BW43" s="335"/>
      <c r="BX43" s="335"/>
      <c r="BY43" s="335"/>
      <c r="BZ43" s="335"/>
      <c r="CA43" s="335"/>
      <c r="CB43" s="335"/>
      <c r="CC43" s="335"/>
      <c r="CD43" s="335"/>
    </row>
    <row r="44" spans="2:82" ht="12.75" customHeight="1">
      <c r="B44" s="882"/>
      <c r="C44" s="882"/>
      <c r="D44" s="882"/>
      <c r="E44" s="882"/>
      <c r="F44" s="18"/>
      <c r="I44" s="9" t="s">
        <v>175</v>
      </c>
      <c r="O44" s="9" t="s">
        <v>75</v>
      </c>
      <c r="W44" s="9" t="s">
        <v>269</v>
      </c>
      <c r="AE44" s="9" t="s">
        <v>365</v>
      </c>
      <c r="AK44" s="9" t="s">
        <v>469</v>
      </c>
      <c r="BD44" s="208"/>
      <c r="BE44" s="208"/>
      <c r="BF44" s="335"/>
      <c r="BG44" s="335"/>
      <c r="BH44" s="335"/>
      <c r="BI44" s="335"/>
      <c r="BJ44" s="335"/>
      <c r="BK44" s="335"/>
      <c r="BL44" s="335"/>
      <c r="BM44" s="335"/>
      <c r="BN44" s="335"/>
      <c r="BO44" s="335"/>
      <c r="BP44" s="335"/>
      <c r="BQ44" s="335"/>
      <c r="BR44" s="335"/>
      <c r="BS44" s="335"/>
      <c r="BT44" s="335"/>
      <c r="BU44" s="335"/>
      <c r="BV44" s="335"/>
      <c r="BW44" s="335"/>
      <c r="BX44" s="335"/>
      <c r="BY44" s="335"/>
      <c r="BZ44" s="335"/>
      <c r="CA44" s="335"/>
      <c r="CB44" s="335"/>
      <c r="CC44" s="335"/>
      <c r="CD44" s="335"/>
    </row>
    <row r="45" spans="2:82">
      <c r="B45" s="882"/>
      <c r="C45" s="882"/>
      <c r="D45" s="882"/>
      <c r="E45" s="882"/>
      <c r="F45" s="158"/>
      <c r="G45" s="40"/>
      <c r="H45" s="196"/>
      <c r="I45" s="48"/>
      <c r="J45" s="158"/>
      <c r="K45" s="40"/>
      <c r="L45" s="40"/>
      <c r="M45" s="40"/>
      <c r="N45" s="40"/>
      <c r="O45" s="48"/>
      <c r="P45" s="196"/>
      <c r="Q45" s="40"/>
      <c r="R45" s="158"/>
      <c r="S45" s="40"/>
      <c r="T45" s="196"/>
      <c r="U45" s="40"/>
      <c r="V45" s="158"/>
      <c r="W45" s="48"/>
      <c r="X45" s="196"/>
      <c r="Y45" s="40"/>
      <c r="Z45" s="158"/>
      <c r="AA45" s="40"/>
      <c r="AB45" s="40"/>
      <c r="AC45" s="40"/>
      <c r="AD45" s="196"/>
      <c r="AE45" s="48"/>
      <c r="AF45" s="158"/>
      <c r="AG45" s="40"/>
      <c r="AH45" s="40"/>
      <c r="AI45" s="40"/>
      <c r="AJ45" s="40"/>
      <c r="AK45" s="48"/>
      <c r="AL45" s="40"/>
      <c r="AM45" s="888"/>
      <c r="AN45" s="889"/>
      <c r="AO45" s="889"/>
      <c r="AP45" s="889"/>
      <c r="AQ45" s="889"/>
      <c r="AR45" s="889"/>
      <c r="AS45" s="889"/>
      <c r="AT45" s="889"/>
      <c r="AU45" s="889"/>
      <c r="AV45" s="889"/>
      <c r="AW45" s="889"/>
      <c r="AX45" s="889"/>
      <c r="AY45" s="889"/>
      <c r="AZ45" s="889"/>
      <c r="BA45" s="889"/>
      <c r="BB45" s="889"/>
      <c r="BC45" s="890"/>
      <c r="BD45" s="305"/>
      <c r="BE45" s="208"/>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row>
    <row r="46" spans="2:82" ht="4.5" customHeight="1">
      <c r="B46" s="882"/>
      <c r="C46" s="882"/>
      <c r="D46" s="882"/>
      <c r="E46" s="882"/>
      <c r="F46" s="82"/>
      <c r="G46" s="72"/>
      <c r="H46" s="72"/>
      <c r="I46" s="30"/>
      <c r="J46" s="72"/>
      <c r="K46" s="72"/>
      <c r="L46" s="72"/>
      <c r="M46" s="72"/>
      <c r="N46" s="72"/>
      <c r="O46" s="72"/>
      <c r="P46" s="72"/>
      <c r="Q46" s="30"/>
      <c r="R46" s="72"/>
      <c r="S46" s="72"/>
      <c r="T46" s="72"/>
      <c r="U46" s="30"/>
      <c r="V46" s="72"/>
      <c r="W46" s="72"/>
      <c r="X46" s="72"/>
      <c r="Y46" s="30"/>
      <c r="Z46" s="72"/>
      <c r="AA46" s="72"/>
      <c r="AB46" s="72"/>
      <c r="AC46" s="72"/>
      <c r="AD46" s="72"/>
      <c r="AE46" s="30"/>
      <c r="AF46" s="72"/>
      <c r="AG46" s="30"/>
      <c r="AH46" s="30"/>
      <c r="AI46" s="30"/>
      <c r="AJ46" s="30"/>
      <c r="AK46" s="30"/>
      <c r="AL46" s="30"/>
      <c r="AM46" s="30"/>
      <c r="AN46" s="30"/>
      <c r="AO46" s="30"/>
      <c r="AP46" s="30"/>
      <c r="AQ46" s="30"/>
      <c r="AR46" s="30"/>
      <c r="AS46" s="30"/>
      <c r="AT46" s="30"/>
      <c r="AU46" s="30"/>
      <c r="AV46" s="30"/>
      <c r="AW46" s="30"/>
      <c r="AX46" s="30"/>
      <c r="AY46" s="30"/>
      <c r="AZ46" s="30"/>
      <c r="BA46" s="40"/>
      <c r="BB46" s="40"/>
      <c r="BC46" s="40"/>
      <c r="BD46" s="208"/>
      <c r="BE46" s="208"/>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row>
    <row r="47" spans="2:82" ht="17.25" customHeight="1">
      <c r="B47" s="882"/>
      <c r="C47" s="882"/>
      <c r="D47" s="882"/>
      <c r="E47" s="882"/>
      <c r="F47" s="801" t="s">
        <v>80</v>
      </c>
      <c r="G47" s="801"/>
      <c r="H47" s="801"/>
      <c r="I47" s="801"/>
      <c r="J47" s="801"/>
      <c r="K47" s="887"/>
      <c r="L47" s="887"/>
      <c r="M47" s="887"/>
      <c r="N47" s="887"/>
      <c r="O47" s="887"/>
      <c r="P47" s="887"/>
      <c r="Q47" s="887"/>
      <c r="R47" s="887"/>
      <c r="S47" s="887"/>
      <c r="T47" s="887"/>
      <c r="U47" s="887"/>
      <c r="V47" s="887"/>
      <c r="W47" s="887"/>
      <c r="X47" s="801" t="s">
        <v>76</v>
      </c>
      <c r="Y47" s="801"/>
      <c r="Z47" s="801"/>
      <c r="AA47" s="801"/>
      <c r="AB47" s="801"/>
      <c r="AC47" s="813"/>
      <c r="AD47" s="814"/>
      <c r="AE47" s="814"/>
      <c r="AF47" s="814"/>
      <c r="AG47" s="814"/>
      <c r="AH47" s="815"/>
      <c r="AI47" s="816" t="s">
        <v>384</v>
      </c>
      <c r="AJ47" s="814"/>
      <c r="AK47" s="815"/>
      <c r="AL47" s="817"/>
      <c r="AM47" s="818"/>
      <c r="AN47" s="818"/>
      <c r="AO47" s="818"/>
      <c r="AP47" s="818"/>
      <c r="AQ47" s="819" t="s">
        <v>335</v>
      </c>
      <c r="AR47" s="820"/>
      <c r="AS47" s="821"/>
      <c r="AT47" s="822"/>
      <c r="AU47" s="823"/>
      <c r="AV47" s="823"/>
      <c r="AW47" s="824"/>
      <c r="AX47" s="810" t="s">
        <v>77</v>
      </c>
      <c r="AY47" s="811"/>
      <c r="AZ47" s="812"/>
      <c r="BA47" s="895"/>
      <c r="BB47" s="896"/>
      <c r="BC47" s="896"/>
      <c r="BD47" s="897"/>
      <c r="BE47" s="208"/>
      <c r="BF47" s="335"/>
      <c r="BG47" s="335"/>
      <c r="BH47" s="335"/>
      <c r="BI47" s="335"/>
      <c r="BJ47" s="335"/>
      <c r="BK47" s="335"/>
      <c r="BL47" s="335"/>
      <c r="BM47" s="335"/>
      <c r="BN47" s="335"/>
      <c r="BO47" s="335"/>
      <c r="BP47" s="335"/>
      <c r="BQ47" s="335"/>
      <c r="BR47" s="335"/>
      <c r="BS47" s="335"/>
      <c r="BT47" s="335"/>
      <c r="BU47" s="335"/>
      <c r="BV47" s="335"/>
      <c r="BW47" s="335"/>
      <c r="BX47" s="335"/>
      <c r="BY47" s="335"/>
      <c r="BZ47" s="335"/>
      <c r="CA47" s="335"/>
      <c r="CB47" s="335"/>
      <c r="CC47" s="335"/>
      <c r="CD47" s="335"/>
    </row>
    <row r="48" spans="2:82" ht="4.5" customHeight="1">
      <c r="B48" s="869" t="s">
        <v>81</v>
      </c>
      <c r="C48" s="870"/>
      <c r="D48" s="870"/>
      <c r="E48" s="871"/>
      <c r="F48" s="158"/>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305"/>
      <c r="BE48" s="208"/>
      <c r="BF48" s="335"/>
      <c r="BG48" s="335"/>
      <c r="BH48" s="335"/>
      <c r="BI48" s="335"/>
      <c r="BJ48" s="335"/>
      <c r="BK48" s="335"/>
      <c r="BL48" s="335"/>
      <c r="BM48" s="335"/>
      <c r="BN48" s="335"/>
      <c r="BO48" s="335"/>
      <c r="BP48" s="335"/>
      <c r="BQ48" s="335"/>
      <c r="BR48" s="335"/>
      <c r="BS48" s="335"/>
      <c r="BT48" s="335"/>
      <c r="BU48" s="335"/>
      <c r="BV48" s="335"/>
      <c r="BW48" s="335"/>
      <c r="BX48" s="335"/>
      <c r="BY48" s="335"/>
      <c r="BZ48" s="335"/>
      <c r="CA48" s="335"/>
      <c r="CB48" s="335"/>
      <c r="CC48" s="335"/>
      <c r="CD48" s="335"/>
    </row>
    <row r="49" spans="1:82" ht="12.75" customHeight="1">
      <c r="B49" s="872"/>
      <c r="C49" s="873"/>
      <c r="D49" s="873"/>
      <c r="E49" s="874"/>
      <c r="F49" s="18"/>
      <c r="I49" s="9" t="s">
        <v>175</v>
      </c>
      <c r="O49" s="9" t="s">
        <v>75</v>
      </c>
      <c r="W49" s="9" t="s">
        <v>269</v>
      </c>
      <c r="AE49" s="9" t="s">
        <v>365</v>
      </c>
      <c r="AK49" s="9" t="s">
        <v>79</v>
      </c>
      <c r="BD49" s="208"/>
      <c r="BE49" s="208"/>
      <c r="BF49" s="335"/>
      <c r="BG49" s="335"/>
      <c r="BH49" s="335"/>
      <c r="BI49" s="335"/>
      <c r="BJ49" s="335"/>
      <c r="BK49" s="335"/>
      <c r="BL49" s="335"/>
      <c r="BM49" s="335"/>
      <c r="BN49" s="335"/>
      <c r="BO49" s="335"/>
      <c r="BP49" s="335"/>
      <c r="BQ49" s="335"/>
      <c r="BR49" s="335"/>
      <c r="BS49" s="335"/>
      <c r="BT49" s="335"/>
      <c r="BU49" s="335"/>
      <c r="BV49" s="335"/>
      <c r="BW49" s="335"/>
      <c r="BX49" s="335"/>
      <c r="BY49" s="335"/>
      <c r="BZ49" s="335"/>
      <c r="CA49" s="335"/>
      <c r="CB49" s="335"/>
      <c r="CC49" s="335"/>
      <c r="CD49" s="335"/>
    </row>
    <row r="50" spans="1:82">
      <c r="B50" s="872"/>
      <c r="C50" s="873"/>
      <c r="D50" s="873"/>
      <c r="E50" s="874"/>
      <c r="F50" s="158"/>
      <c r="G50" s="40"/>
      <c r="H50" s="196"/>
      <c r="I50" s="239" t="s">
        <v>49</v>
      </c>
      <c r="J50" s="158"/>
      <c r="K50" s="40"/>
      <c r="L50" s="40"/>
      <c r="M50" s="40"/>
      <c r="N50" s="40"/>
      <c r="O50" s="239" t="s">
        <v>49</v>
      </c>
      <c r="P50" s="196"/>
      <c r="Q50" s="40"/>
      <c r="R50" s="158"/>
      <c r="S50" s="40"/>
      <c r="T50" s="196"/>
      <c r="U50" s="40"/>
      <c r="V50" s="158"/>
      <c r="W50" s="239" t="s">
        <v>49</v>
      </c>
      <c r="X50" s="196"/>
      <c r="Y50" s="40"/>
      <c r="Z50" s="158"/>
      <c r="AA50" s="40"/>
      <c r="AB50" s="40"/>
      <c r="AC50" s="40"/>
      <c r="AD50" s="196"/>
      <c r="AE50" s="239" t="s">
        <v>49</v>
      </c>
      <c r="AF50" s="158"/>
      <c r="AG50" s="40"/>
      <c r="AH50" s="40"/>
      <c r="AI50" s="40"/>
      <c r="AJ50" s="40"/>
      <c r="AK50" s="239" t="s">
        <v>49</v>
      </c>
      <c r="AL50" s="40"/>
      <c r="AM50" s="888"/>
      <c r="AN50" s="889"/>
      <c r="AO50" s="889"/>
      <c r="AP50" s="889"/>
      <c r="AQ50" s="889"/>
      <c r="AR50" s="889"/>
      <c r="AS50" s="889"/>
      <c r="AT50" s="889"/>
      <c r="AU50" s="889"/>
      <c r="AV50" s="889"/>
      <c r="AW50" s="889"/>
      <c r="AX50" s="889"/>
      <c r="AY50" s="889"/>
      <c r="AZ50" s="889"/>
      <c r="BA50" s="889"/>
      <c r="BB50" s="889"/>
      <c r="BC50" s="890"/>
      <c r="BD50" s="305"/>
      <c r="BE50" s="208"/>
      <c r="BF50" s="335"/>
      <c r="BG50" s="335"/>
      <c r="BH50" s="335"/>
      <c r="BI50" s="335"/>
      <c r="BJ50" s="335"/>
      <c r="BK50" s="335"/>
      <c r="BL50" s="335"/>
      <c r="BM50" s="335"/>
      <c r="BN50" s="335">
        <f>Introduction!BB9</f>
        <v>1</v>
      </c>
      <c r="BO50" s="335"/>
      <c r="BP50" s="335"/>
      <c r="BQ50" s="335"/>
      <c r="BR50" s="335"/>
      <c r="BS50" s="335"/>
      <c r="BT50" s="335"/>
      <c r="BU50" s="335"/>
      <c r="BV50" s="335"/>
      <c r="BW50" s="335"/>
      <c r="BX50" s="335"/>
      <c r="BY50" s="335"/>
      <c r="BZ50" s="335"/>
      <c r="CA50" s="335"/>
      <c r="CB50" s="335"/>
      <c r="CC50" s="335"/>
      <c r="CD50" s="335"/>
    </row>
    <row r="51" spans="1:82" ht="4.5" customHeight="1">
      <c r="B51" s="872"/>
      <c r="C51" s="873"/>
      <c r="D51" s="873"/>
      <c r="E51" s="874"/>
      <c r="F51" s="82"/>
      <c r="G51" s="72"/>
      <c r="H51" s="72"/>
      <c r="I51" s="30"/>
      <c r="J51" s="72"/>
      <c r="K51" s="72"/>
      <c r="L51" s="72"/>
      <c r="M51" s="72"/>
      <c r="N51" s="72"/>
      <c r="O51" s="72"/>
      <c r="P51" s="72"/>
      <c r="Q51" s="30"/>
      <c r="R51" s="72"/>
      <c r="S51" s="72"/>
      <c r="T51" s="72"/>
      <c r="U51" s="72"/>
      <c r="V51" s="72"/>
      <c r="W51" s="72"/>
      <c r="X51" s="72"/>
      <c r="Y51" s="30"/>
      <c r="Z51" s="72"/>
      <c r="AA51" s="72"/>
      <c r="AB51" s="72"/>
      <c r="AC51" s="72"/>
      <c r="AD51" s="72"/>
      <c r="AE51" s="30"/>
      <c r="AF51" s="72"/>
      <c r="AG51" s="30"/>
      <c r="AH51" s="30"/>
      <c r="AI51" s="30"/>
      <c r="AJ51" s="30"/>
      <c r="AK51" s="30"/>
      <c r="AL51" s="30"/>
      <c r="AM51" s="30"/>
      <c r="AN51" s="30"/>
      <c r="AO51" s="30"/>
      <c r="AP51" s="30"/>
      <c r="AQ51" s="30"/>
      <c r="AR51" s="30"/>
      <c r="AS51" s="30"/>
      <c r="AT51" s="30"/>
      <c r="AU51" s="30"/>
      <c r="AV51" s="30"/>
      <c r="AW51" s="30"/>
      <c r="AX51" s="30"/>
      <c r="AY51" s="30"/>
      <c r="AZ51" s="30"/>
      <c r="BA51" s="40"/>
      <c r="BB51" s="40"/>
      <c r="BC51" s="40"/>
      <c r="BD51" s="208"/>
      <c r="BE51" s="208"/>
      <c r="BF51" s="335"/>
      <c r="BG51" s="335"/>
      <c r="BH51" s="335"/>
      <c r="BI51" s="335"/>
      <c r="BJ51" s="335"/>
      <c r="BK51" s="335"/>
      <c r="BL51" s="335"/>
      <c r="BM51" s="335"/>
      <c r="BN51" s="335"/>
      <c r="BO51" s="335"/>
      <c r="BP51" s="335"/>
      <c r="BQ51" s="335"/>
      <c r="BR51" s="335"/>
      <c r="BS51" s="335"/>
      <c r="BT51" s="335"/>
      <c r="BU51" s="335"/>
      <c r="BV51" s="335"/>
      <c r="BW51" s="335"/>
      <c r="BX51" s="335"/>
      <c r="BY51" s="335"/>
      <c r="BZ51" s="335"/>
      <c r="CA51" s="335"/>
      <c r="CB51" s="335"/>
      <c r="CC51" s="335"/>
      <c r="CD51" s="335"/>
    </row>
    <row r="52" spans="1:82" ht="10.5" customHeight="1">
      <c r="B52" s="872"/>
      <c r="C52" s="873"/>
      <c r="D52" s="873"/>
      <c r="E52" s="874"/>
      <c r="F52" s="880" t="s">
        <v>368</v>
      </c>
      <c r="G52" s="880"/>
      <c r="H52" s="880"/>
      <c r="I52" s="880"/>
      <c r="J52" s="880"/>
      <c r="K52" s="880"/>
      <c r="L52" s="880"/>
      <c r="M52" s="880"/>
      <c r="N52" s="880"/>
      <c r="O52" s="880"/>
      <c r="P52" s="880"/>
      <c r="Q52" s="880"/>
      <c r="R52" s="880"/>
      <c r="S52" s="880"/>
      <c r="T52" s="880"/>
      <c r="U52" s="880"/>
      <c r="V52" s="880"/>
      <c r="W52" s="880"/>
      <c r="X52" s="880"/>
      <c r="Y52" s="880"/>
      <c r="Z52" s="880"/>
      <c r="AA52" s="880"/>
      <c r="AB52" s="881"/>
      <c r="AC52" s="878" t="s">
        <v>51</v>
      </c>
      <c r="AD52" s="878"/>
      <c r="AE52" s="878"/>
      <c r="AF52" s="878"/>
      <c r="AG52" s="878"/>
      <c r="AH52" s="878"/>
      <c r="AI52" s="878"/>
      <c r="AJ52" s="878"/>
      <c r="AK52" s="878"/>
      <c r="AL52" s="878"/>
      <c r="AM52" s="878"/>
      <c r="AN52" s="878"/>
      <c r="AO52" s="878"/>
      <c r="AP52" s="878"/>
      <c r="AQ52" s="878"/>
      <c r="AR52" s="878"/>
      <c r="AS52" s="878"/>
      <c r="AT52" s="879" t="s">
        <v>52</v>
      </c>
      <c r="AU52" s="879"/>
      <c r="AV52" s="879"/>
      <c r="AW52" s="879"/>
      <c r="AX52" s="879"/>
      <c r="AY52" s="879"/>
      <c r="AZ52" s="879"/>
      <c r="BA52" s="879"/>
      <c r="BB52" s="879"/>
      <c r="BC52" s="879"/>
      <c r="BD52" s="879"/>
      <c r="BE52" s="208"/>
      <c r="BF52" s="335"/>
      <c r="BG52" s="335"/>
      <c r="BH52" s="335"/>
      <c r="BI52" s="335"/>
      <c r="BJ52" s="335"/>
      <c r="BK52" s="335"/>
      <c r="BL52" s="335"/>
      <c r="BM52" s="335"/>
      <c r="BN52" s="335"/>
      <c r="BO52" s="335"/>
      <c r="BP52" s="335"/>
      <c r="BQ52" s="335"/>
      <c r="BR52" s="335"/>
      <c r="BS52" s="335"/>
      <c r="BT52" s="335"/>
      <c r="BU52" s="335"/>
      <c r="BV52" s="335"/>
      <c r="BW52" s="335"/>
      <c r="BX52" s="335"/>
      <c r="BY52" s="335"/>
      <c r="BZ52" s="335"/>
      <c r="CA52" s="335"/>
      <c r="CB52" s="335"/>
      <c r="CC52" s="335"/>
      <c r="CD52" s="335"/>
    </row>
    <row r="53" spans="1:82">
      <c r="B53" s="872"/>
      <c r="C53" s="873"/>
      <c r="D53" s="873"/>
      <c r="E53" s="874"/>
      <c r="F53" s="885"/>
      <c r="G53" s="886"/>
      <c r="H53" s="886"/>
      <c r="I53" s="886"/>
      <c r="J53" s="886"/>
      <c r="K53" s="886"/>
      <c r="L53" s="886"/>
      <c r="M53" s="886"/>
      <c r="N53" s="886"/>
      <c r="O53" s="886"/>
      <c r="P53" s="886"/>
      <c r="Q53" s="886"/>
      <c r="R53" s="886"/>
      <c r="S53" s="886"/>
      <c r="T53" s="886"/>
      <c r="U53" s="886"/>
      <c r="V53" s="886"/>
      <c r="W53" s="886"/>
      <c r="X53" s="886"/>
      <c r="Y53" s="886"/>
      <c r="Z53" s="886"/>
      <c r="AA53" s="886"/>
      <c r="AB53" s="886"/>
      <c r="AC53" s="883"/>
      <c r="AD53" s="884"/>
      <c r="AE53" s="884"/>
      <c r="AF53" s="884"/>
      <c r="AG53" s="884"/>
      <c r="AH53" s="884"/>
      <c r="AI53" s="884"/>
      <c r="AJ53" s="884"/>
      <c r="AK53" s="884"/>
      <c r="AL53" s="884"/>
      <c r="AM53" s="884"/>
      <c r="AN53" s="884"/>
      <c r="AO53" s="884"/>
      <c r="AP53" s="884"/>
      <c r="AQ53" s="884"/>
      <c r="AR53" s="884"/>
      <c r="AS53" s="885"/>
      <c r="AT53" s="891"/>
      <c r="AU53" s="892"/>
      <c r="AV53" s="892"/>
      <c r="AW53" s="892"/>
      <c r="AX53" s="892"/>
      <c r="AY53" s="892"/>
      <c r="AZ53" s="892"/>
      <c r="BA53" s="892"/>
      <c r="BB53" s="892"/>
      <c r="BC53" s="892"/>
      <c r="BD53" s="893"/>
      <c r="BE53" s="208"/>
      <c r="BF53" s="335"/>
      <c r="BG53" s="335"/>
      <c r="BH53" s="335"/>
      <c r="BI53" s="335"/>
      <c r="BJ53" s="335"/>
      <c r="BK53" s="335"/>
      <c r="BL53" s="335"/>
      <c r="BM53" s="335"/>
      <c r="BN53" s="335"/>
      <c r="BO53" s="335"/>
      <c r="BP53" s="335"/>
      <c r="BQ53" s="335"/>
      <c r="BR53" s="335"/>
      <c r="BS53" s="335"/>
      <c r="BT53" s="335"/>
      <c r="BU53" s="335"/>
      <c r="BV53" s="335"/>
      <c r="BW53" s="335"/>
      <c r="BX53" s="335"/>
      <c r="BY53" s="335"/>
      <c r="BZ53" s="335"/>
      <c r="CA53" s="335"/>
      <c r="CB53" s="335"/>
      <c r="CC53" s="335"/>
      <c r="CD53" s="335"/>
    </row>
    <row r="54" spans="1:82" ht="10.5" customHeight="1">
      <c r="B54" s="872"/>
      <c r="C54" s="873"/>
      <c r="D54" s="873"/>
      <c r="E54" s="874"/>
      <c r="F54" s="880" t="s">
        <v>91</v>
      </c>
      <c r="G54" s="880"/>
      <c r="H54" s="880"/>
      <c r="I54" s="880"/>
      <c r="J54" s="880"/>
      <c r="K54" s="880"/>
      <c r="L54" s="880"/>
      <c r="M54" s="880"/>
      <c r="N54" s="880"/>
      <c r="O54" s="880"/>
      <c r="P54" s="880"/>
      <c r="Q54" s="880"/>
      <c r="R54" s="880"/>
      <c r="S54" s="880"/>
      <c r="T54" s="880"/>
      <c r="U54" s="880"/>
      <c r="V54" s="880"/>
      <c r="W54" s="880"/>
      <c r="X54" s="880"/>
      <c r="Y54" s="880"/>
      <c r="Z54" s="880"/>
      <c r="AA54" s="880"/>
      <c r="AB54" s="881"/>
      <c r="AC54" s="894" t="s">
        <v>51</v>
      </c>
      <c r="AD54" s="894"/>
      <c r="AE54" s="894"/>
      <c r="AF54" s="894"/>
      <c r="AG54" s="894"/>
      <c r="AH54" s="894"/>
      <c r="AI54" s="894"/>
      <c r="AJ54" s="894"/>
      <c r="AK54" s="894"/>
      <c r="AL54" s="894"/>
      <c r="AM54" s="894"/>
      <c r="AN54" s="894"/>
      <c r="AO54" s="894"/>
      <c r="AP54" s="894"/>
      <c r="AQ54" s="894"/>
      <c r="AR54" s="894"/>
      <c r="AS54" s="894"/>
      <c r="AT54" s="879" t="s">
        <v>52</v>
      </c>
      <c r="AU54" s="879"/>
      <c r="AV54" s="879"/>
      <c r="AW54" s="879"/>
      <c r="AX54" s="879"/>
      <c r="AY54" s="879"/>
      <c r="AZ54" s="879"/>
      <c r="BA54" s="879"/>
      <c r="BB54" s="879"/>
      <c r="BC54" s="879"/>
      <c r="BD54" s="879"/>
      <c r="BE54" s="208"/>
      <c r="BF54" s="335"/>
      <c r="BG54" s="335"/>
      <c r="BH54" s="335"/>
      <c r="BI54" s="335"/>
      <c r="BJ54" s="335"/>
      <c r="BK54" s="335"/>
      <c r="BL54" s="335"/>
      <c r="BM54" s="335"/>
      <c r="BN54" s="335"/>
      <c r="BO54" s="335"/>
      <c r="BP54" s="335"/>
      <c r="BQ54" s="335"/>
      <c r="BR54" s="335"/>
      <c r="BS54" s="335"/>
      <c r="BT54" s="335"/>
      <c r="BU54" s="335"/>
      <c r="BV54" s="335"/>
      <c r="BW54" s="335"/>
      <c r="BX54" s="335"/>
      <c r="BY54" s="335"/>
      <c r="BZ54" s="335"/>
      <c r="CA54" s="335"/>
      <c r="CB54" s="335"/>
      <c r="CC54" s="335"/>
      <c r="CD54" s="335"/>
    </row>
    <row r="55" spans="1:82">
      <c r="B55" s="875"/>
      <c r="C55" s="876"/>
      <c r="D55" s="876"/>
      <c r="E55" s="877"/>
      <c r="F55" s="885"/>
      <c r="G55" s="886"/>
      <c r="H55" s="886"/>
      <c r="I55" s="886"/>
      <c r="J55" s="886"/>
      <c r="K55" s="886"/>
      <c r="L55" s="886"/>
      <c r="M55" s="886"/>
      <c r="N55" s="886"/>
      <c r="O55" s="886"/>
      <c r="P55" s="886"/>
      <c r="Q55" s="886"/>
      <c r="R55" s="886"/>
      <c r="S55" s="886"/>
      <c r="T55" s="886"/>
      <c r="U55" s="886"/>
      <c r="V55" s="886"/>
      <c r="W55" s="886"/>
      <c r="X55" s="886"/>
      <c r="Y55" s="886"/>
      <c r="Z55" s="886"/>
      <c r="AA55" s="886"/>
      <c r="AB55" s="886"/>
      <c r="AC55" s="883"/>
      <c r="AD55" s="884"/>
      <c r="AE55" s="884"/>
      <c r="AF55" s="884"/>
      <c r="AG55" s="884"/>
      <c r="AH55" s="884"/>
      <c r="AI55" s="884"/>
      <c r="AJ55" s="884"/>
      <c r="AK55" s="884"/>
      <c r="AL55" s="884"/>
      <c r="AM55" s="884"/>
      <c r="AN55" s="884"/>
      <c r="AO55" s="884"/>
      <c r="AP55" s="884"/>
      <c r="AQ55" s="884"/>
      <c r="AR55" s="884"/>
      <c r="AS55" s="885"/>
      <c r="AT55" s="891"/>
      <c r="AU55" s="892"/>
      <c r="AV55" s="892"/>
      <c r="AW55" s="892"/>
      <c r="AX55" s="892"/>
      <c r="AY55" s="892"/>
      <c r="AZ55" s="892"/>
      <c r="BA55" s="892"/>
      <c r="BB55" s="892"/>
      <c r="BC55" s="892"/>
      <c r="BD55" s="893"/>
      <c r="BE55" s="208"/>
      <c r="BF55" s="335"/>
      <c r="BG55" s="335"/>
      <c r="BH55" s="335"/>
      <c r="BI55" s="335"/>
      <c r="BJ55" s="335"/>
      <c r="BK55" s="335"/>
      <c r="BL55" s="335"/>
      <c r="BM55" s="335"/>
      <c r="BN55" s="335"/>
      <c r="BO55" s="335"/>
      <c r="BP55" s="335"/>
      <c r="BQ55" s="335"/>
      <c r="BR55" s="335"/>
      <c r="BS55" s="335"/>
      <c r="BT55" s="335"/>
      <c r="BU55" s="335"/>
      <c r="BV55" s="335"/>
      <c r="BW55" s="335"/>
      <c r="BX55" s="335"/>
      <c r="BY55" s="335"/>
      <c r="BZ55" s="335"/>
      <c r="CA55" s="335"/>
      <c r="CB55" s="335"/>
      <c r="CC55" s="335"/>
      <c r="CD55" s="335"/>
    </row>
    <row r="56" spans="1:82" ht="4.5" customHeight="1">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08"/>
      <c r="BF56" s="335"/>
      <c r="BG56" s="335"/>
      <c r="BH56" s="335"/>
      <c r="BI56" s="335"/>
      <c r="BJ56" s="335"/>
      <c r="BK56" s="335"/>
      <c r="BL56" s="335"/>
      <c r="BM56" s="335"/>
      <c r="BN56" s="335"/>
      <c r="BO56" s="335"/>
      <c r="BP56" s="335"/>
      <c r="BQ56" s="335"/>
      <c r="BR56" s="335"/>
      <c r="BS56" s="335"/>
      <c r="BT56" s="335"/>
      <c r="BU56" s="335"/>
      <c r="BV56" s="335"/>
      <c r="BW56" s="335"/>
      <c r="BX56" s="335"/>
      <c r="BY56" s="335"/>
      <c r="BZ56" s="335"/>
      <c r="CA56" s="335"/>
      <c r="CB56" s="335"/>
      <c r="CC56" s="335"/>
      <c r="CD56" s="335"/>
    </row>
    <row r="57" spans="1:82" ht="14">
      <c r="B57" s="834" t="s">
        <v>86</v>
      </c>
      <c r="C57" s="835"/>
      <c r="D57" s="835"/>
      <c r="E57" s="835"/>
      <c r="F57" s="835"/>
      <c r="G57" s="835"/>
      <c r="H57" s="835"/>
      <c r="I57" s="835"/>
      <c r="J57" s="835"/>
      <c r="K57" s="835"/>
      <c r="L57" s="835"/>
      <c r="M57" s="835"/>
      <c r="N57" s="835"/>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35"/>
      <c r="AR57" s="835"/>
      <c r="AS57" s="835"/>
      <c r="AT57" s="835"/>
      <c r="AU57" s="835"/>
      <c r="AV57" s="835"/>
      <c r="AW57" s="835"/>
      <c r="AX57" s="835"/>
      <c r="AY57" s="835"/>
      <c r="AZ57" s="835"/>
      <c r="BA57" s="835"/>
      <c r="BB57" s="835"/>
      <c r="BC57" s="835"/>
      <c r="BD57" s="836"/>
      <c r="BE57" s="208"/>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row>
    <row r="58" spans="1:82" ht="4.5" customHeight="1">
      <c r="B58" s="306"/>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30"/>
      <c r="AT58" s="30"/>
      <c r="AU58" s="30"/>
      <c r="AV58" s="30"/>
      <c r="AW58" s="30"/>
      <c r="AX58" s="30"/>
      <c r="AY58" s="30"/>
      <c r="AZ58" s="30"/>
      <c r="BA58" s="30"/>
      <c r="BB58" s="30"/>
      <c r="BC58" s="30"/>
      <c r="BD58" s="305"/>
      <c r="BE58" s="208"/>
      <c r="BF58" s="335"/>
      <c r="BG58" s="335"/>
      <c r="BH58" s="335"/>
      <c r="BI58" s="335"/>
      <c r="BJ58" s="335"/>
      <c r="BK58" s="335"/>
      <c r="BL58" s="335"/>
      <c r="BM58" s="335"/>
      <c r="BN58" s="335"/>
      <c r="BO58" s="335"/>
      <c r="BP58" s="335"/>
      <c r="BQ58" s="335"/>
      <c r="BR58" s="335"/>
      <c r="BS58" s="335"/>
      <c r="BT58" s="335"/>
      <c r="BU58" s="335"/>
      <c r="BV58" s="335"/>
      <c r="BW58" s="335"/>
      <c r="BX58" s="335"/>
      <c r="BY58" s="335"/>
      <c r="BZ58" s="335"/>
      <c r="CA58" s="335"/>
      <c r="CB58" s="335"/>
      <c r="CC58" s="335"/>
      <c r="CD58" s="335"/>
    </row>
    <row r="59" spans="1:82" ht="9" customHeight="1">
      <c r="B59" s="851" t="s">
        <v>87</v>
      </c>
      <c r="C59" s="852"/>
      <c r="D59" s="852"/>
      <c r="E59" s="852"/>
      <c r="F59" s="852"/>
      <c r="G59" s="852"/>
      <c r="H59" s="852"/>
      <c r="I59" s="853"/>
      <c r="M59" s="10" t="s">
        <v>88</v>
      </c>
      <c r="N59" s="6"/>
      <c r="O59" s="6"/>
      <c r="P59" s="6"/>
      <c r="Q59" s="10" t="s">
        <v>89</v>
      </c>
      <c r="AH59" s="863" t="s">
        <v>90</v>
      </c>
      <c r="AI59" s="864"/>
      <c r="AJ59" s="864"/>
      <c r="AK59" s="864"/>
      <c r="AL59" s="864"/>
      <c r="AM59" s="864"/>
      <c r="AN59" s="864"/>
      <c r="AO59" s="864"/>
      <c r="AP59" s="864"/>
      <c r="AQ59" s="865"/>
      <c r="AR59" s="44"/>
      <c r="AS59" s="857" t="str">
        <f>IF(auditDate=0,"",IF(M60="","",MAX('Corrective Actions'!E10:'Corrective Actions'!E269)))</f>
        <v/>
      </c>
      <c r="AT59" s="858"/>
      <c r="AU59" s="858"/>
      <c r="AV59" s="858"/>
      <c r="AW59" s="858"/>
      <c r="AX59" s="858"/>
      <c r="AY59" s="858"/>
      <c r="AZ59" s="858"/>
      <c r="BA59" s="858"/>
      <c r="BB59" s="858"/>
      <c r="BC59" s="859"/>
      <c r="BD59" s="47"/>
      <c r="BE59" s="208"/>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row>
    <row r="60" spans="1:82">
      <c r="B60" s="854"/>
      <c r="C60" s="855"/>
      <c r="D60" s="855"/>
      <c r="E60" s="855"/>
      <c r="F60" s="855"/>
      <c r="G60" s="855"/>
      <c r="H60" s="855"/>
      <c r="I60" s="856"/>
      <c r="L60" s="44"/>
      <c r="M60" s="287" t="str">
        <f>IF(Q60="X","",IF(OR('1. Management'!$BP$5,'2. Quality'!$BP$5,'3. Production'!$BP$5,'4. Materials'!$BP$5,'5. Engineering'!$BP$5,'6. Supplier Management'!$BP$5,'7. Maintenance'!$BP$5)=TRUE,"X",""))</f>
        <v/>
      </c>
      <c r="N60" s="18"/>
      <c r="P60" s="44"/>
      <c r="Q60" s="226" t="str">
        <f>IF(OR('1. Management'!$BP$5,'2. Quality'!$BP$5,'3. Production'!$BP$5,'4. Materials'!$BP$5,'5. Engineering'!$BP$5,'6. Supplier Management'!$BP$5,'7. Maintenance'!$BP$5)=TRUE,"","X")</f>
        <v>X</v>
      </c>
      <c r="R60" s="18"/>
      <c r="AH60" s="866"/>
      <c r="AI60" s="867"/>
      <c r="AJ60" s="867"/>
      <c r="AK60" s="867"/>
      <c r="AL60" s="867"/>
      <c r="AM60" s="867"/>
      <c r="AN60" s="867"/>
      <c r="AO60" s="867"/>
      <c r="AP60" s="867"/>
      <c r="AQ60" s="868"/>
      <c r="AR60" s="44"/>
      <c r="AS60" s="860"/>
      <c r="AT60" s="861"/>
      <c r="AU60" s="861"/>
      <c r="AV60" s="861"/>
      <c r="AW60" s="861"/>
      <c r="AX60" s="861"/>
      <c r="AY60" s="861"/>
      <c r="AZ60" s="861"/>
      <c r="BA60" s="861"/>
      <c r="BB60" s="861"/>
      <c r="BC60" s="862"/>
      <c r="BD60" s="47"/>
      <c r="BE60" s="208"/>
      <c r="BF60" s="335"/>
      <c r="BG60" s="335"/>
      <c r="BH60" s="335"/>
      <c r="BI60" s="335"/>
      <c r="BJ60" s="335"/>
      <c r="BK60" s="335"/>
      <c r="BL60" s="335"/>
      <c r="BM60" s="335"/>
      <c r="BN60" s="335"/>
      <c r="BO60" s="335"/>
      <c r="BP60" s="335"/>
      <c r="BQ60" s="335"/>
      <c r="BR60" s="335"/>
      <c r="BS60" s="335"/>
      <c r="BT60" s="335"/>
      <c r="BU60" s="335"/>
      <c r="BV60" s="335"/>
      <c r="BW60" s="335"/>
      <c r="BX60" s="335"/>
      <c r="BY60" s="335"/>
      <c r="BZ60" s="335"/>
      <c r="CA60" s="335"/>
      <c r="CB60" s="335"/>
      <c r="CC60" s="335"/>
      <c r="CD60" s="335"/>
    </row>
    <row r="61" spans="1:82" ht="4.5" customHeight="1">
      <c r="B61" s="310"/>
      <c r="C61" s="311"/>
      <c r="D61" s="311"/>
      <c r="E61" s="311"/>
      <c r="F61" s="311"/>
      <c r="G61" s="311"/>
      <c r="H61" s="311"/>
      <c r="I61" s="311"/>
      <c r="J61" s="311"/>
      <c r="K61" s="311"/>
      <c r="L61" s="311"/>
      <c r="M61" s="314"/>
      <c r="N61" s="311"/>
      <c r="O61" s="311"/>
      <c r="P61" s="311"/>
      <c r="Q61" s="314"/>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4"/>
      <c r="AT61" s="314"/>
      <c r="AU61" s="314"/>
      <c r="AV61" s="314"/>
      <c r="AW61" s="314"/>
      <c r="AX61" s="314"/>
      <c r="AY61" s="314"/>
      <c r="AZ61" s="314"/>
      <c r="BA61" s="314"/>
      <c r="BB61" s="314"/>
      <c r="BC61" s="314"/>
      <c r="BD61" s="312"/>
      <c r="BE61" s="208"/>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row>
    <row r="62" spans="1:82" ht="6.75" customHeight="1">
      <c r="A62" s="137"/>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5"/>
      <c r="BD62" s="314"/>
      <c r="BE62" s="312"/>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row>
    <row r="63" spans="1:82">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row>
    <row r="64" spans="1:82">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335"/>
      <c r="BG64" s="335"/>
      <c r="BH64" s="335"/>
      <c r="BI64" s="335"/>
      <c r="BJ64" s="335"/>
      <c r="BK64" s="335"/>
      <c r="BL64" s="335"/>
      <c r="BM64" s="335"/>
      <c r="BN64" s="335"/>
      <c r="BO64" s="335"/>
      <c r="BP64" s="335"/>
      <c r="BQ64" s="335"/>
      <c r="BR64" s="335"/>
      <c r="BS64" s="335"/>
      <c r="BT64" s="335"/>
      <c r="BU64" s="335"/>
      <c r="BV64" s="335"/>
      <c r="BW64" s="335"/>
      <c r="BX64" s="335"/>
      <c r="BY64" s="335"/>
      <c r="BZ64" s="335"/>
      <c r="CA64" s="335"/>
      <c r="CB64" s="335"/>
      <c r="CC64" s="335"/>
      <c r="CD64" s="335"/>
    </row>
    <row r="65" spans="1:82">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row>
    <row r="66" spans="1:82">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335"/>
      <c r="BG66" s="335"/>
      <c r="BH66" s="335"/>
      <c r="BI66" s="335"/>
      <c r="BJ66" s="335"/>
      <c r="BK66" s="335"/>
      <c r="BL66" s="335"/>
      <c r="BM66" s="335"/>
      <c r="BN66" s="335"/>
      <c r="BO66" s="335"/>
      <c r="BP66" s="335"/>
      <c r="BQ66" s="335"/>
      <c r="BR66" s="335"/>
      <c r="BS66" s="335"/>
      <c r="BT66" s="335"/>
      <c r="BU66" s="335"/>
      <c r="BV66" s="335"/>
      <c r="BW66" s="335"/>
      <c r="BX66" s="335"/>
      <c r="BY66" s="335"/>
      <c r="BZ66" s="335"/>
      <c r="CA66" s="335"/>
      <c r="CB66" s="335"/>
      <c r="CC66" s="335"/>
      <c r="CD66" s="335"/>
    </row>
    <row r="67" spans="1:82">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row>
    <row r="68" spans="1:82">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row>
    <row r="69" spans="1:82">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row>
    <row r="70" spans="1:82">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row>
    <row r="71" spans="1:82">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row>
    <row r="72" spans="1:82">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row>
    <row r="73" spans="1:82">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row>
    <row r="74" spans="1:82">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row>
    <row r="75" spans="1:82">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row>
    <row r="76" spans="1:82">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row>
    <row r="77" spans="1:82">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row>
    <row r="78" spans="1:82">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row>
    <row r="79" spans="1:82">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row>
    <row r="80" spans="1:82">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row>
    <row r="81" spans="1:57">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row>
    <row r="82" spans="1:57">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row>
    <row r="83" spans="1:57">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row>
    <row r="84" spans="1:57">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row>
    <row r="85" spans="1:57">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row>
    <row r="86" spans="1:57">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row>
    <row r="87" spans="1:57">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row>
    <row r="88" spans="1:57">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row>
    <row r="89" spans="1:57">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row>
    <row r="90" spans="1:57">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row>
    <row r="91" spans="1:57">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row>
    <row r="92" spans="1:57">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row>
    <row r="93" spans="1:57">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row>
    <row r="94" spans="1:57">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row>
    <row r="95" spans="1:57">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row>
    <row r="96" spans="1:57">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row>
    <row r="97" spans="1:57">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row>
    <row r="98" spans="1:57">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row>
    <row r="99" spans="1:57">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row>
    <row r="100" spans="1:57">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row>
    <row r="101" spans="1:57">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row>
    <row r="102" spans="1:57">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row>
    <row r="103" spans="1:57">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row>
    <row r="104" spans="1:57">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196"/>
    </row>
  </sheetData>
  <sheetProtection algorithmName="SHA-512" hashValue="70WbYyww/U9zfR8Ubo4CDzHn+UmCtX5yfzozZwzaXMfyDYFv7Prf/j6sEI/yazMYgpyrwpPVYdbAYNMdDO6hwg==" saltValue="XMiTUJOFDnw5FcdUpfjTRg==" spinCount="100000" sheet="1" selectLockedCells="1"/>
  <mergeCells count="140">
    <mergeCell ref="BO39:BP39"/>
    <mergeCell ref="K20:AO20"/>
    <mergeCell ref="K18:T18"/>
    <mergeCell ref="AP19:AZ19"/>
    <mergeCell ref="B25:BD25"/>
    <mergeCell ref="AG18:AO18"/>
    <mergeCell ref="AP22:AZ22"/>
    <mergeCell ref="B14:J14"/>
    <mergeCell ref="B23:J23"/>
    <mergeCell ref="K23:AO23"/>
    <mergeCell ref="B19:J19"/>
    <mergeCell ref="AP21:AZ21"/>
    <mergeCell ref="AC14:AS14"/>
    <mergeCell ref="K15:AB15"/>
    <mergeCell ref="AP18:AZ18"/>
    <mergeCell ref="AZ37:BD37"/>
    <mergeCell ref="AZ34:BD34"/>
    <mergeCell ref="F34:AY34"/>
    <mergeCell ref="F35:AY35"/>
    <mergeCell ref="B34:E34"/>
    <mergeCell ref="B35:E35"/>
    <mergeCell ref="K14:AB14"/>
    <mergeCell ref="B18:J18"/>
    <mergeCell ref="U19:AF19"/>
    <mergeCell ref="AG19:AO19"/>
    <mergeCell ref="BA20:BD20"/>
    <mergeCell ref="AP20:AZ20"/>
    <mergeCell ref="BA18:BD18"/>
    <mergeCell ref="AZ33:BD33"/>
    <mergeCell ref="F33:AY33"/>
    <mergeCell ref="B31:BD31"/>
    <mergeCell ref="BM39:BN39"/>
    <mergeCell ref="AT10:AX10"/>
    <mergeCell ref="BM38:BN38"/>
    <mergeCell ref="BO34:BP34"/>
    <mergeCell ref="BO35:BP35"/>
    <mergeCell ref="BM37:BN37"/>
    <mergeCell ref="BO37:BP37"/>
    <mergeCell ref="BM36:BN36"/>
    <mergeCell ref="BM34:BN34"/>
    <mergeCell ref="BM35:BN35"/>
    <mergeCell ref="BO36:BP36"/>
    <mergeCell ref="BO38:BP38"/>
    <mergeCell ref="AT14:BD14"/>
    <mergeCell ref="AY5:BC5"/>
    <mergeCell ref="Q3:AP5"/>
    <mergeCell ref="Q6:AP7"/>
    <mergeCell ref="AT13:BD13"/>
    <mergeCell ref="AY3:BC3"/>
    <mergeCell ref="AC13:AS13"/>
    <mergeCell ref="K10:AA10"/>
    <mergeCell ref="K9:AD9"/>
    <mergeCell ref="AE9:AJ9"/>
    <mergeCell ref="J7:K7"/>
    <mergeCell ref="AS9:AU9"/>
    <mergeCell ref="AV9:BD9"/>
    <mergeCell ref="B10:J10"/>
    <mergeCell ref="B9:J9"/>
    <mergeCell ref="AK9:AR9"/>
    <mergeCell ref="AY7:BC7"/>
    <mergeCell ref="K13:AB13"/>
    <mergeCell ref="AB10:AC10"/>
    <mergeCell ref="BA10:BD10"/>
    <mergeCell ref="AY10:AZ10"/>
    <mergeCell ref="AD10:AI10"/>
    <mergeCell ref="AJ10:AL10"/>
    <mergeCell ref="AM10:AP10"/>
    <mergeCell ref="AQ10:AS10"/>
    <mergeCell ref="AT53:BD53"/>
    <mergeCell ref="AM50:BC50"/>
    <mergeCell ref="AC53:AS53"/>
    <mergeCell ref="BA47:BD47"/>
    <mergeCell ref="BO40:BP40"/>
    <mergeCell ref="B12:AB12"/>
    <mergeCell ref="AC12:AS12"/>
    <mergeCell ref="AT12:BD12"/>
    <mergeCell ref="BA19:BD19"/>
    <mergeCell ref="K19:T19"/>
    <mergeCell ref="U18:AF18"/>
    <mergeCell ref="B17:BD17"/>
    <mergeCell ref="AC15:AS15"/>
    <mergeCell ref="B15:J15"/>
    <mergeCell ref="BM40:BN40"/>
    <mergeCell ref="B13:J13"/>
    <mergeCell ref="B33:E33"/>
    <mergeCell ref="B36:E36"/>
    <mergeCell ref="F36:AY36"/>
    <mergeCell ref="AZ36:BD36"/>
    <mergeCell ref="AZ35:BD35"/>
    <mergeCell ref="BM33:BN33"/>
    <mergeCell ref="BO33:BP33"/>
    <mergeCell ref="AT15:BD15"/>
    <mergeCell ref="BA22:BD22"/>
    <mergeCell ref="B21:J21"/>
    <mergeCell ref="B22:J22"/>
    <mergeCell ref="K21:AO21"/>
    <mergeCell ref="B59:I60"/>
    <mergeCell ref="AS59:BC60"/>
    <mergeCell ref="AH59:AQ60"/>
    <mergeCell ref="B48:E55"/>
    <mergeCell ref="AC52:AS52"/>
    <mergeCell ref="AT52:BD52"/>
    <mergeCell ref="F52:AB52"/>
    <mergeCell ref="B57:BD57"/>
    <mergeCell ref="B43:E47"/>
    <mergeCell ref="F47:J47"/>
    <mergeCell ref="AC55:AS55"/>
    <mergeCell ref="F55:AB55"/>
    <mergeCell ref="F53:AB53"/>
    <mergeCell ref="F54:AB54"/>
    <mergeCell ref="X47:AB47"/>
    <mergeCell ref="K47:W47"/>
    <mergeCell ref="AM45:BC45"/>
    <mergeCell ref="AT55:BD55"/>
    <mergeCell ref="AC54:AS54"/>
    <mergeCell ref="AT54:BD54"/>
    <mergeCell ref="B20:J20"/>
    <mergeCell ref="B38:E38"/>
    <mergeCell ref="F38:AY38"/>
    <mergeCell ref="AZ38:BD38"/>
    <mergeCell ref="B39:E39"/>
    <mergeCell ref="F39:AY39"/>
    <mergeCell ref="AZ39:BD39"/>
    <mergeCell ref="F37:AY37"/>
    <mergeCell ref="AX47:AZ47"/>
    <mergeCell ref="AC47:AH47"/>
    <mergeCell ref="AI47:AK47"/>
    <mergeCell ref="AL47:AP47"/>
    <mergeCell ref="AQ47:AS47"/>
    <mergeCell ref="AT47:AW47"/>
    <mergeCell ref="B32:E32"/>
    <mergeCell ref="AZ32:BD32"/>
    <mergeCell ref="BA21:BD21"/>
    <mergeCell ref="AZ40:BD40"/>
    <mergeCell ref="B42:BD42"/>
    <mergeCell ref="B40:AY40"/>
    <mergeCell ref="B37:E37"/>
    <mergeCell ref="BA23:BD23"/>
    <mergeCell ref="K22:AO22"/>
    <mergeCell ref="AP23:AZ23"/>
  </mergeCells>
  <phoneticPr fontId="9" type="noConversion"/>
  <conditionalFormatting sqref="Q60">
    <cfRule type="expression" dxfId="669" priority="11" stopIfTrue="1">
      <formula>IF(AND(M60="X"),TRUE,FALSE)</formula>
    </cfRule>
  </conditionalFormatting>
  <conditionalFormatting sqref="AS59:BC60">
    <cfRule type="expression" dxfId="668" priority="12" stopIfTrue="1">
      <formula>IF(OR(M60="X",Q60="X"),IF(Q60="X",TRUE,FALSE))</formula>
    </cfRule>
  </conditionalFormatting>
  <conditionalFormatting sqref="I50">
    <cfRule type="expression" dxfId="667" priority="13" stopIfTrue="1">
      <formula>IF($BN$50=1,TRUE,FALSE)</formula>
    </cfRule>
  </conditionalFormatting>
  <conditionalFormatting sqref="O50">
    <cfRule type="expression" dxfId="666" priority="14" stopIfTrue="1">
      <formula>IF($BN$50=2,TRUE,FALSE)</formula>
    </cfRule>
  </conditionalFormatting>
  <conditionalFormatting sqref="AS7">
    <cfRule type="cellIs" dxfId="665" priority="15" stopIfTrue="1" operator="equal">
      <formula>"X"</formula>
    </cfRule>
  </conditionalFormatting>
  <conditionalFormatting sqref="AK50">
    <cfRule type="expression" dxfId="664" priority="16" stopIfTrue="1">
      <formula>IF($BN$50&gt;=5,TRUE,FALSE)</formula>
    </cfRule>
  </conditionalFormatting>
  <conditionalFormatting sqref="AE50">
    <cfRule type="expression" dxfId="663" priority="17" stopIfTrue="1">
      <formula>IF($BN$50=4,TRUE,FALSE)</formula>
    </cfRule>
  </conditionalFormatting>
  <conditionalFormatting sqref="W50">
    <cfRule type="expression" dxfId="662" priority="18" stopIfTrue="1">
      <formula>IF($BN$50=3,TRUE,FALSE)</formula>
    </cfRule>
  </conditionalFormatting>
  <conditionalFormatting sqref="M60">
    <cfRule type="expression" dxfId="661" priority="19" stopIfTrue="1">
      <formula>IF(AND(M60="",Q60&gt;""),TRUE,FALSE)</formula>
    </cfRule>
  </conditionalFormatting>
  <conditionalFormatting sqref="BA47">
    <cfRule type="cellIs" dxfId="660" priority="20" stopIfTrue="1" operator="equal">
      <formula>""</formula>
    </cfRule>
    <cfRule type="cellIs" dxfId="659" priority="21" stopIfTrue="1" operator="between">
      <formula>0</formula>
      <formula>0.84999</formula>
    </cfRule>
    <cfRule type="cellIs" dxfId="658" priority="22" stopIfTrue="1" operator="greaterThanOrEqual">
      <formula>0.85</formula>
    </cfRule>
  </conditionalFormatting>
  <conditionalFormatting sqref="AZ33:BD40">
    <cfRule type="cellIs" dxfId="657" priority="1" stopIfTrue="1" operator="between">
      <formula>0.845</formula>
      <formula>1.1</formula>
    </cfRule>
    <cfRule type="cellIs" dxfId="656" priority="23" stopIfTrue="1" operator="between">
      <formula>0.745</formula>
      <formula>0.8449</formula>
    </cfRule>
    <cfRule type="cellIs" dxfId="655" priority="24" stopIfTrue="1" operator="between">
      <formula>0</formula>
      <formula>0.7449</formula>
    </cfRule>
    <cfRule type="cellIs" dxfId="654" priority="25" stopIfTrue="1" operator="equal">
      <formula>"Q&amp;A Missing"</formula>
    </cfRule>
  </conditionalFormatting>
  <conditionalFormatting sqref="AY5:BC5">
    <cfRule type="cellIs" dxfId="653" priority="26" stopIfTrue="1" operator="between">
      <formula>0.845</formula>
      <formula>1.1</formula>
    </cfRule>
    <cfRule type="cellIs" dxfId="652" priority="27" stopIfTrue="1" operator="between">
      <formula>0.745</formula>
      <formula>0.8449</formula>
    </cfRule>
    <cfRule type="cellIs" dxfId="651" priority="28" stopIfTrue="1" operator="between">
      <formula>0</formula>
      <formula>0.7449</formula>
    </cfRule>
  </conditionalFormatting>
  <conditionalFormatting sqref="AT47:AW47">
    <cfRule type="cellIs" dxfId="650" priority="5" operator="equal">
      <formula>"r, R"</formula>
    </cfRule>
    <cfRule type="cellIs" dxfId="649" priority="9" operator="equal">
      <formula>"y, Y, Yellow"</formula>
    </cfRule>
    <cfRule type="cellIs" dxfId="648" priority="10" operator="equal">
      <formula>"g, G, Green"</formula>
    </cfRule>
  </conditionalFormatting>
  <dataValidations count="1">
    <dataValidation type="list" allowBlank="1" showErrorMessage="1" sqref="AV9:BD9" xr:uid="{6376A52B-85DA-4AD4-91CA-06EABB70ABA1}">
      <formula1>"Headquarters, Manufacturing, Warehouse"</formula1>
    </dataValidation>
  </dataValidations>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ignoredErrors>
    <ignoredError sqref="BO38"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62"/>
    <pageSetUpPr fitToPage="1"/>
  </sheetPr>
  <dimension ref="A1:CN70"/>
  <sheetViews>
    <sheetView showRowColHeaders="0" topLeftCell="A43" zoomScale="130" zoomScaleNormal="130" zoomScaleSheetLayoutView="100" workbookViewId="0">
      <selection activeCell="AG9" sqref="AG9:AR10"/>
    </sheetView>
  </sheetViews>
  <sheetFormatPr baseColWidth="10" defaultColWidth="9.19921875" defaultRowHeight="13"/>
  <cols>
    <col min="1" max="1" width="0.796875" style="461"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5.796875" style="339" customWidth="1"/>
    <col min="54" max="55" width="0.796875" style="339" customWidth="1"/>
    <col min="56" max="59" width="8.796875" style="339" customWidth="1"/>
    <col min="60" max="61" width="8.796875" style="339" hidden="1" customWidth="1"/>
    <col min="62" max="65" width="8.796875" style="462" hidden="1" customWidth="1"/>
    <col min="66" max="68" width="8.796875" style="339" hidden="1" customWidth="1"/>
    <col min="69" max="71" width="8.796875" style="339" customWidth="1"/>
    <col min="72" max="16384" width="9.19921875" style="339"/>
  </cols>
  <sheetData>
    <row r="1" spans="1:92" s="19" customFormat="1" ht="4.5" customHeight="1">
      <c r="A1" s="438"/>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196"/>
      <c r="BC1" s="44"/>
      <c r="BD1" s="62"/>
      <c r="BE1" s="57"/>
      <c r="BF1" s="57"/>
      <c r="BG1" s="57"/>
      <c r="BH1" s="57"/>
      <c r="BI1" s="57"/>
      <c r="BJ1" s="58"/>
      <c r="BK1" s="58"/>
      <c r="BL1" s="58"/>
      <c r="BM1" s="58"/>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row>
    <row r="2" spans="1:92" s="19" customFormat="1" ht="4.5" customHeight="1">
      <c r="A2" s="438"/>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7"/>
      <c r="BC2" s="44"/>
      <c r="BD2" s="62"/>
      <c r="BE2" s="57"/>
      <c r="BF2" s="57"/>
      <c r="BG2" s="57"/>
      <c r="BH2" s="57"/>
      <c r="BI2" s="57"/>
      <c r="BJ2" s="58"/>
      <c r="BK2" s="58"/>
      <c r="BL2" s="58"/>
      <c r="BM2" s="58"/>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row>
    <row r="3" spans="1:92" s="19" customFormat="1" ht="12.75" customHeight="1">
      <c r="A3" s="439"/>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IF(ISBLANK(auditDate),"",auditDate)</f>
        <v/>
      </c>
      <c r="AZ3" s="996"/>
      <c r="BA3" s="997"/>
      <c r="BB3" s="270"/>
      <c r="BC3" s="44"/>
      <c r="BD3" s="62"/>
      <c r="BE3" s="57"/>
      <c r="BF3" s="57"/>
      <c r="BG3" s="57"/>
      <c r="BH3" s="57"/>
      <c r="BI3" s="57"/>
      <c r="BJ3" s="58"/>
      <c r="BK3" s="58"/>
      <c r="BL3" s="58"/>
      <c r="BM3" s="58"/>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row>
    <row r="4" spans="1:92" s="19" customFormat="1" ht="4.5" customHeight="1">
      <c r="A4" s="439"/>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4"/>
      <c r="BC4" s="44"/>
      <c r="BD4" s="62"/>
      <c r="BE4" s="57"/>
      <c r="BF4" s="57"/>
      <c r="BG4" s="57"/>
      <c r="BH4" s="57"/>
      <c r="BI4" s="57"/>
      <c r="BJ4" s="58"/>
      <c r="BK4" s="58"/>
      <c r="BL4" s="58"/>
      <c r="BM4" s="58"/>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row>
    <row r="5" spans="1:92" s="19" customFormat="1" ht="12.75" customHeight="1">
      <c r="A5" s="439"/>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7"/>
      <c r="BB5" s="270"/>
      <c r="BC5" s="44"/>
      <c r="BD5" s="62"/>
      <c r="BE5" s="57"/>
      <c r="BF5" s="57"/>
      <c r="BG5" s="57"/>
      <c r="BH5" s="57"/>
      <c r="BI5" s="57"/>
      <c r="BJ5" s="58"/>
      <c r="BK5" s="58"/>
      <c r="BL5" s="58"/>
      <c r="BM5" s="58"/>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row>
    <row r="6" spans="1:92" s="19" customFormat="1" ht="4.5" customHeight="1">
      <c r="A6" s="439"/>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IF(AND($BF$7="",$BF$9=""),"",IF($BF$9="",AO20,BA20))</f>
        <v/>
      </c>
      <c r="BA6" s="89"/>
      <c r="BB6" s="4"/>
      <c r="BC6" s="44"/>
      <c r="BD6" s="62"/>
      <c r="BE6" s="57"/>
      <c r="BF6" s="57"/>
      <c r="BG6" s="57"/>
      <c r="BH6" s="57"/>
      <c r="BI6" s="57"/>
      <c r="BJ6" s="58"/>
      <c r="BK6" s="58"/>
      <c r="BL6" s="58"/>
      <c r="BM6" s="58"/>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row>
    <row r="7" spans="1:92" s="19" customFormat="1" ht="12.75" customHeight="1">
      <c r="A7" s="439"/>
      <c r="B7" s="20"/>
      <c r="C7" s="1"/>
      <c r="D7" s="1"/>
      <c r="E7" s="1"/>
      <c r="F7" s="1"/>
      <c r="G7" s="1"/>
      <c r="H7" s="1"/>
      <c r="I7" s="97" t="s">
        <v>38</v>
      </c>
      <c r="J7" s="998">
        <f>SUM('Cover Page'!J7:K7)</f>
        <v>6.1</v>
      </c>
      <c r="K7" s="999"/>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8"/>
      <c r="BB7" s="4"/>
      <c r="BC7" s="44"/>
      <c r="BD7" s="62"/>
      <c r="BE7" s="57"/>
      <c r="BF7" s="57"/>
      <c r="BG7" s="57"/>
      <c r="BH7" s="57"/>
      <c r="BI7" s="57"/>
      <c r="BJ7" s="58"/>
      <c r="BK7" s="58"/>
      <c r="BL7" s="58"/>
      <c r="BM7" s="58"/>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row>
    <row r="8" spans="1:92" s="19" customFormat="1" ht="4.5" customHeight="1">
      <c r="A8" s="440"/>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5"/>
      <c r="BC8" s="44"/>
      <c r="BD8" s="62"/>
      <c r="BE8" s="57"/>
      <c r="BF8" s="57"/>
      <c r="BG8" s="57"/>
      <c r="BH8" s="57"/>
      <c r="BI8" s="57"/>
      <c r="BJ8" s="58"/>
      <c r="BK8" s="58"/>
      <c r="BL8" s="58"/>
      <c r="BM8" s="58"/>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row>
    <row r="9" spans="1:92" s="19" customFormat="1">
      <c r="A9" s="441"/>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6"/>
      <c r="BC9" s="44"/>
      <c r="BD9" s="62"/>
      <c r="BE9" s="57"/>
      <c r="BF9" s="57"/>
      <c r="BG9" s="57"/>
      <c r="BH9" s="57"/>
      <c r="BI9" s="57"/>
      <c r="BJ9" s="58"/>
      <c r="BK9" s="58"/>
      <c r="BL9" s="58"/>
      <c r="BM9" s="58"/>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row>
    <row r="10" spans="1:92" s="19" customFormat="1" ht="4.5" customHeight="1">
      <c r="A10" s="441"/>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9"/>
      <c r="BC10" s="44"/>
      <c r="BD10" s="62"/>
      <c r="BE10" s="57"/>
      <c r="BF10" s="57"/>
      <c r="BG10" s="57"/>
      <c r="BH10" s="57"/>
      <c r="BI10" s="57"/>
      <c r="BJ10" s="58"/>
      <c r="BK10" s="58"/>
      <c r="BL10" s="58"/>
      <c r="BM10" s="58"/>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row>
    <row r="11" spans="1:92" s="19" customFormat="1" ht="4.5" customHeight="1">
      <c r="A11" s="442"/>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2"/>
      <c r="BC11" s="44"/>
      <c r="BD11" s="62"/>
      <c r="BE11" s="57"/>
      <c r="BF11" s="57"/>
      <c r="BG11" s="57"/>
      <c r="BH11" s="57"/>
      <c r="BI11" s="57"/>
      <c r="BJ11" s="58"/>
      <c r="BK11" s="58"/>
      <c r="BL11" s="58"/>
      <c r="BM11" s="58"/>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row>
    <row r="12" spans="1:92" s="19" customFormat="1" ht="12.75" customHeight="1">
      <c r="A12" s="441"/>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5"/>
      <c r="BC12" s="44"/>
      <c r="BD12" s="62"/>
      <c r="BE12" s="57"/>
      <c r="BF12" s="57"/>
      <c r="BG12" s="57"/>
      <c r="BH12" s="57"/>
      <c r="BI12" s="57"/>
      <c r="BJ12" s="58"/>
      <c r="BK12" s="58"/>
      <c r="BL12" s="58"/>
      <c r="BM12" s="58"/>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row>
    <row r="13" spans="1:92" s="19" customFormat="1">
      <c r="A13" s="442"/>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44"/>
      <c r="BD13" s="62"/>
      <c r="BE13" s="57"/>
      <c r="BF13" s="57"/>
      <c r="BG13" s="57"/>
      <c r="BH13" s="987" t="s">
        <v>230</v>
      </c>
      <c r="BI13" s="988"/>
      <c r="BJ13" s="988"/>
      <c r="BK13" s="988"/>
      <c r="BL13" s="988"/>
      <c r="BM13" s="123">
        <f>Introduction!BB9</f>
        <v>1</v>
      </c>
      <c r="BN13" s="980" t="s">
        <v>37</v>
      </c>
      <c r="BO13" s="981"/>
      <c r="BP13" s="982"/>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row>
    <row r="14" spans="1:92" s="19" customFormat="1" ht="12.75" customHeight="1">
      <c r="A14" s="441"/>
      <c r="B14" s="31"/>
      <c r="C14" s="32" t="s">
        <v>106</v>
      </c>
      <c r="D14" s="33"/>
      <c r="E14" s="33"/>
      <c r="F14" s="33"/>
      <c r="G14" s="32" t="s">
        <v>105</v>
      </c>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4"/>
      <c r="AT14" s="34"/>
      <c r="AU14" s="34"/>
      <c r="AV14" s="34"/>
      <c r="AW14" s="34"/>
      <c r="AX14" s="34"/>
      <c r="AY14" s="34"/>
      <c r="AZ14" s="34"/>
      <c r="BA14" s="34"/>
      <c r="BB14" s="35"/>
      <c r="BC14" s="44"/>
      <c r="BD14" s="62"/>
      <c r="BE14" s="57"/>
      <c r="BF14" s="57"/>
      <c r="BG14" s="57"/>
      <c r="BH14" s="62"/>
      <c r="BI14" s="265" t="s">
        <v>228</v>
      </c>
      <c r="BJ14" s="266"/>
      <c r="BK14" s="266"/>
      <c r="BL14" s="266"/>
      <c r="BM14" s="267"/>
      <c r="BN14" s="60" t="s">
        <v>85</v>
      </c>
      <c r="BO14" s="60" t="s">
        <v>84</v>
      </c>
      <c r="BP14" s="60" t="s">
        <v>77</v>
      </c>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row>
    <row r="15" spans="1:92" s="19" customFormat="1" ht="14">
      <c r="A15" s="441"/>
      <c r="B15" s="129"/>
      <c r="C15" s="444"/>
      <c r="D15" s="158"/>
      <c r="E15" s="41" t="s">
        <v>93</v>
      </c>
      <c r="F15" s="42"/>
      <c r="G15" s="985" t="s">
        <v>150</v>
      </c>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6"/>
      <c r="AL15" s="986"/>
      <c r="AM15" s="986"/>
      <c r="AN15" s="986"/>
      <c r="AO15" s="986"/>
      <c r="AP15" s="983" t="str">
        <f>IF(BN15&lt;27,"Incomplete","Complete")</f>
        <v>Incomplete</v>
      </c>
      <c r="AQ15" s="983"/>
      <c r="AR15" s="983"/>
      <c r="AS15" s="983"/>
      <c r="AT15" s="983"/>
      <c r="AU15" s="983"/>
      <c r="AV15" s="983"/>
      <c r="AW15" s="983"/>
      <c r="AX15" s="983"/>
      <c r="AY15" s="983"/>
      <c r="AZ15" s="983"/>
      <c r="BA15" s="983"/>
      <c r="BB15" s="984"/>
      <c r="BC15" s="70"/>
      <c r="BD15" s="457"/>
      <c r="BE15" s="57"/>
      <c r="BF15" s="57"/>
      <c r="BG15" s="57"/>
      <c r="BH15" s="60" t="s">
        <v>227</v>
      </c>
      <c r="BI15" s="60">
        <v>1</v>
      </c>
      <c r="BJ15" s="163">
        <v>2</v>
      </c>
      <c r="BK15" s="60">
        <v>3</v>
      </c>
      <c r="BL15" s="60">
        <v>4</v>
      </c>
      <c r="BM15" s="60">
        <v>5</v>
      </c>
      <c r="BN15" s="65">
        <f>SUM(BN17:BN70)</f>
        <v>0</v>
      </c>
      <c r="BO15" s="65">
        <f>SUM(BP18,BP20,BP22,BP24,BP26,BP28,BP30,BP32,BP34,BP36,BP38,BP40,BP42,BP44,BP46,BP48,BP50,BP52,BP54,BP56,BP58,BP60,BP62,BP64,BP66,BP68)</f>
        <v>0</v>
      </c>
      <c r="BP15" s="83" t="str">
        <f>IF(BN15=0,"",IF(SUM(BO15/BN15)&gt;1,1,SUM(BO15/BN15)))</f>
        <v/>
      </c>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row>
    <row r="16" spans="1:92" s="19" customFormat="1" ht="3.75" customHeight="1">
      <c r="A16" s="441"/>
      <c r="B16" s="129"/>
      <c r="C16" s="444"/>
      <c r="D16" s="18"/>
      <c r="E16" s="43"/>
      <c r="G16" s="39"/>
      <c r="H16" s="4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40"/>
      <c r="BA16" s="40"/>
      <c r="BB16" s="128"/>
      <c r="BC16" s="197"/>
      <c r="BD16" s="62"/>
      <c r="BE16" s="57"/>
      <c r="BF16" s="57"/>
      <c r="BG16" s="57"/>
      <c r="BH16" s="85"/>
      <c r="BI16" s="77"/>
      <c r="BJ16" s="77"/>
      <c r="BK16" s="58"/>
      <c r="BL16" s="58"/>
      <c r="BM16" s="58"/>
      <c r="BN16" s="78"/>
      <c r="BO16" s="78"/>
      <c r="BP16" s="79"/>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row>
    <row r="17" spans="1:92" s="19" customFormat="1" ht="12.75" customHeight="1">
      <c r="A17" s="441"/>
      <c r="B17" s="129"/>
      <c r="C17" s="445"/>
      <c r="D17" s="18"/>
      <c r="E17" s="121"/>
      <c r="G17" s="189" t="s">
        <v>93</v>
      </c>
      <c r="H17" s="190"/>
      <c r="I17" s="973" t="s">
        <v>149</v>
      </c>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195"/>
      <c r="AU17" s="957" t="s">
        <v>159</v>
      </c>
      <c r="AV17" s="957"/>
      <c r="AW17" s="957"/>
      <c r="AX17" s="957"/>
      <c r="AY17" s="957"/>
      <c r="AZ17" s="174"/>
      <c r="BA17" s="271"/>
      <c r="BB17" s="174"/>
      <c r="BC17" s="197"/>
      <c r="BD17" s="62"/>
      <c r="BE17" s="57"/>
      <c r="BF17" s="57"/>
      <c r="BG17" s="57"/>
      <c r="BH17" s="64" t="s">
        <v>88</v>
      </c>
      <c r="BI17" s="76" t="s">
        <v>16</v>
      </c>
      <c r="BJ17" s="76" t="s">
        <v>16</v>
      </c>
      <c r="BK17" s="76" t="s">
        <v>16</v>
      </c>
      <c r="BL17" s="76" t="s">
        <v>16</v>
      </c>
      <c r="BM17" s="76" t="s">
        <v>16</v>
      </c>
      <c r="BN17" s="65" t="str">
        <f>IF(BA17="","",IF(AND($BM$13=1,BI17&lt;&gt;""),1,IF(AND($BM$13=2,BJ17&lt;&gt;""),1,IF(AND($BM$13=3,BK17&lt;&gt;""),1,IF(AND($BM$13=4,BL17&lt;&gt;""),1,IF(AND($BM$13=5,BM17&lt;&gt;""),1,0))))))</f>
        <v/>
      </c>
      <c r="BO17" s="65">
        <f>IF(BP17=0,0,IF(OR(BA17="x",BA17=""),0,IF(BA17="Y",1,0)))</f>
        <v>0</v>
      </c>
      <c r="BP17" s="126">
        <f>IF(BA17="x",0,SUM(BI18:BM18))</f>
        <v>1</v>
      </c>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row>
    <row r="18" spans="1:92" s="19" customFormat="1" ht="12.75" customHeight="1">
      <c r="A18" s="441"/>
      <c r="B18" s="129"/>
      <c r="C18" s="445"/>
      <c r="D18" s="18"/>
      <c r="E18" s="121"/>
      <c r="G18" s="189"/>
      <c r="H18" s="190"/>
      <c r="I18" s="968"/>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69"/>
      <c r="AS18" s="969"/>
      <c r="AT18" s="195"/>
      <c r="AU18" s="195"/>
      <c r="AV18" s="195"/>
      <c r="AW18" s="195"/>
      <c r="AX18" s="195"/>
      <c r="AY18" s="195"/>
      <c r="AZ18" s="191"/>
      <c r="BB18" s="174"/>
      <c r="BC18" s="197"/>
      <c r="BD18" s="62"/>
      <c r="BE18" s="57"/>
      <c r="BF18" s="57"/>
      <c r="BG18" s="57"/>
      <c r="BH18" s="125"/>
      <c r="BI18" s="126">
        <f>IF(AND($BM$13=1,BI17&lt;&gt;""),1,0)</f>
        <v>1</v>
      </c>
      <c r="BJ18" s="126">
        <f>IF(AND($BM$13=2,BJ17&lt;&gt;""),1,0)</f>
        <v>0</v>
      </c>
      <c r="BK18" s="126">
        <f>IF(AND($BM$13=3,BK17&lt;&gt;""),1,0)</f>
        <v>0</v>
      </c>
      <c r="BL18" s="126">
        <f>IF(AND($BM$13=4,BL17&lt;&gt;""),1,0)</f>
        <v>0</v>
      </c>
      <c r="BM18" s="126">
        <f>IF(AND($BM$13=5,BM17&lt;&gt;""),1,0)</f>
        <v>0</v>
      </c>
      <c r="BN18" s="78" t="s">
        <v>29</v>
      </c>
      <c r="BO18" s="78"/>
      <c r="BP18" s="84">
        <f>IF(BA17=0,0,IF(BN18=BA17,1,IF(BA17=BO18,1,0)))</f>
        <v>0</v>
      </c>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row>
    <row r="19" spans="1:92" s="19" customFormat="1" ht="12.75" customHeight="1">
      <c r="A19" s="441"/>
      <c r="B19" s="129"/>
      <c r="C19" s="444" t="s">
        <v>16</v>
      </c>
      <c r="D19" s="18"/>
      <c r="E19" s="122"/>
      <c r="G19" s="189" t="s">
        <v>94</v>
      </c>
      <c r="H19" s="192"/>
      <c r="I19" s="973" t="s">
        <v>289</v>
      </c>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7"/>
      <c r="AQ19" s="967"/>
      <c r="AR19" s="967"/>
      <c r="AS19" s="967"/>
      <c r="AT19" s="195"/>
      <c r="AU19" s="957" t="s">
        <v>534</v>
      </c>
      <c r="AV19" s="957"/>
      <c r="AW19" s="957"/>
      <c r="AX19" s="957"/>
      <c r="AY19" s="957"/>
      <c r="AZ19" s="174"/>
      <c r="BA19" s="271"/>
      <c r="BB19" s="174"/>
      <c r="BC19" s="197"/>
      <c r="BD19" s="62"/>
      <c r="BE19" s="57"/>
      <c r="BF19" s="57"/>
      <c r="BG19" s="57"/>
      <c r="BH19" s="64" t="s">
        <v>88</v>
      </c>
      <c r="BI19" s="76" t="s">
        <v>16</v>
      </c>
      <c r="BJ19" s="76" t="s">
        <v>16</v>
      </c>
      <c r="BK19" s="76" t="s">
        <v>16</v>
      </c>
      <c r="BL19" s="76" t="s">
        <v>16</v>
      </c>
      <c r="BM19" s="76" t="s">
        <v>16</v>
      </c>
      <c r="BN19" s="124" t="str">
        <f>IF(BA19="","",IF(AND($BM$13=1,BI19&lt;&gt;""),1,IF(AND($BM$13=2,BJ19&lt;&gt;""),1,IF(AND($BM$13=3,BK19&lt;&gt;""),1,IF(AND($BM$13=4,BL19&lt;&gt;""),1,IF(AND($BM$13=5,BM19&lt;&gt;""),1,0))))))</f>
        <v/>
      </c>
      <c r="BO19" s="65">
        <f>IF(BP19=0,0,IF(OR(BA19="x",BA19=""),0,IF(BA19="Y",1,0)))</f>
        <v>0</v>
      </c>
      <c r="BP19" s="126">
        <f>IF(BA19="x",0,SUM(BI20:BM20))</f>
        <v>1</v>
      </c>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row>
    <row r="20" spans="1:92" s="19" customFormat="1" ht="12.75" customHeight="1">
      <c r="A20" s="441"/>
      <c r="B20" s="129"/>
      <c r="C20" s="444"/>
      <c r="D20" s="18"/>
      <c r="E20" s="121"/>
      <c r="G20" s="189"/>
      <c r="H20" s="192"/>
      <c r="I20" s="968"/>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969"/>
      <c r="AM20" s="969"/>
      <c r="AN20" s="969"/>
      <c r="AO20" s="969"/>
      <c r="AP20" s="969"/>
      <c r="AQ20" s="969"/>
      <c r="AR20" s="969"/>
      <c r="AS20" s="969"/>
      <c r="AT20" s="195"/>
      <c r="AU20" s="195"/>
      <c r="AV20" s="195"/>
      <c r="AW20" s="195"/>
      <c r="AX20" s="195"/>
      <c r="AY20" s="195"/>
      <c r="AZ20" s="191"/>
      <c r="BB20" s="174"/>
      <c r="BC20" s="197"/>
      <c r="BD20" s="62"/>
      <c r="BE20" s="57"/>
      <c r="BF20" s="57"/>
      <c r="BG20" s="57"/>
      <c r="BH20" s="125"/>
      <c r="BI20" s="126">
        <f>IF(AND($BM$13=1,BI19&lt;&gt;""),1,0)</f>
        <v>1</v>
      </c>
      <c r="BJ20" s="126">
        <f>IF(AND($BM$13=2,BJ19&lt;&gt;""),1,0)</f>
        <v>0</v>
      </c>
      <c r="BK20" s="126">
        <f>IF(AND($BM$13=3,BK19&lt;&gt;""),1,0)</f>
        <v>0</v>
      </c>
      <c r="BL20" s="126">
        <f>IF(AND($BM$13=4,BL19&lt;&gt;""),1,0)</f>
        <v>0</v>
      </c>
      <c r="BM20" s="126">
        <f>IF(AND($BM$13=5,BM19&lt;&gt;""),1,0)</f>
        <v>0</v>
      </c>
      <c r="BN20" s="78" t="s">
        <v>29</v>
      </c>
      <c r="BO20" s="78" t="s">
        <v>49</v>
      </c>
      <c r="BP20" s="84">
        <f>IF(BA19=0,0,IF(BN20=BA19,1,IF(BA19=BO20,1,0)))</f>
        <v>0</v>
      </c>
      <c r="BQ20" s="57"/>
      <c r="BR20" s="57"/>
      <c r="BS20" s="57"/>
      <c r="BT20" s="57"/>
      <c r="BU20" s="57"/>
      <c r="BV20" s="57"/>
      <c r="BW20" s="57"/>
      <c r="BX20" s="57"/>
      <c r="BY20" s="57"/>
      <c r="BZ20" s="57"/>
      <c r="CA20" s="57"/>
      <c r="CB20" s="57"/>
      <c r="CC20" s="57"/>
      <c r="CD20" s="148"/>
      <c r="CE20" s="148"/>
      <c r="CF20" s="148"/>
      <c r="CG20" s="148"/>
      <c r="CH20" s="148"/>
      <c r="CI20" s="148"/>
      <c r="CJ20" s="148"/>
      <c r="CK20" s="148"/>
      <c r="CL20" s="148"/>
      <c r="CM20" s="148"/>
      <c r="CN20" s="148"/>
    </row>
    <row r="21" spans="1:92" s="19" customFormat="1" ht="12.75" customHeight="1">
      <c r="A21" s="441"/>
      <c r="B21" s="129"/>
      <c r="C21" s="444"/>
      <c r="D21" s="18"/>
      <c r="E21" s="122"/>
      <c r="G21" s="189" t="s">
        <v>95</v>
      </c>
      <c r="H21" s="192"/>
      <c r="I21" s="966" t="s">
        <v>148</v>
      </c>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67"/>
      <c r="AQ21" s="967"/>
      <c r="AR21" s="967"/>
      <c r="AS21" s="967"/>
      <c r="AT21" s="195"/>
      <c r="AU21" s="957" t="s">
        <v>159</v>
      </c>
      <c r="AV21" s="957"/>
      <c r="AW21" s="957"/>
      <c r="AX21" s="957"/>
      <c r="AY21" s="957"/>
      <c r="AZ21" s="174"/>
      <c r="BA21" s="271"/>
      <c r="BB21" s="174"/>
      <c r="BC21" s="197"/>
      <c r="BD21" s="62"/>
      <c r="BE21" s="57"/>
      <c r="BF21" s="57"/>
      <c r="BG21" s="57"/>
      <c r="BH21" s="64" t="s">
        <v>88</v>
      </c>
      <c r="BI21" s="76" t="s">
        <v>16</v>
      </c>
      <c r="BJ21" s="76" t="s">
        <v>16</v>
      </c>
      <c r="BK21" s="76" t="s">
        <v>16</v>
      </c>
      <c r="BL21" s="76" t="s">
        <v>16</v>
      </c>
      <c r="BM21" s="76" t="s">
        <v>16</v>
      </c>
      <c r="BN21" s="124" t="str">
        <f>IF(BA21="","",IF(AND($BM$13=1,BI21&lt;&gt;""),1,IF(AND($BM$13=2,BJ21&lt;&gt;""),1,IF(AND($BM$13=3,BK21&lt;&gt;""),1,IF(AND($BM$13=4,BL21&lt;&gt;""),1,IF(AND($BM$13=5,BM21&lt;&gt;""),1,0))))))</f>
        <v/>
      </c>
      <c r="BO21" s="65">
        <f>IF(BP21=0,0,IF(BA21="N",1,IF(BA21="Y",1,0)))</f>
        <v>0</v>
      </c>
      <c r="BP21" s="126">
        <f>IF(BA21="x",0,SUM(BI22:BM22))</f>
        <v>1</v>
      </c>
      <c r="BQ21" s="57"/>
      <c r="BR21" s="57"/>
      <c r="BS21" s="57"/>
      <c r="BT21" s="57"/>
      <c r="BU21" s="57"/>
      <c r="BV21" s="57"/>
      <c r="BW21" s="57"/>
      <c r="BX21" s="57"/>
      <c r="BY21" s="57"/>
      <c r="BZ21" s="57"/>
      <c r="CA21" s="57"/>
      <c r="CB21" s="57"/>
      <c r="CC21" s="57"/>
      <c r="CD21" s="148"/>
      <c r="CE21" s="148"/>
      <c r="CF21" s="148"/>
      <c r="CG21" s="148"/>
      <c r="CH21" s="148"/>
      <c r="CI21" s="148"/>
      <c r="CJ21" s="148"/>
      <c r="CK21" s="148"/>
      <c r="CL21" s="148"/>
      <c r="CM21" s="148"/>
      <c r="CN21" s="148"/>
    </row>
    <row r="22" spans="1:92" s="19" customFormat="1" ht="12.75" customHeight="1">
      <c r="A22" s="441"/>
      <c r="B22" s="129"/>
      <c r="C22" s="444"/>
      <c r="D22" s="18"/>
      <c r="E22" s="121"/>
      <c r="G22" s="193"/>
      <c r="H22" s="192"/>
      <c r="I22" s="968"/>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969"/>
      <c r="AM22" s="969"/>
      <c r="AN22" s="969"/>
      <c r="AO22" s="969"/>
      <c r="AP22" s="969"/>
      <c r="AQ22" s="969"/>
      <c r="AR22" s="969"/>
      <c r="AS22" s="969"/>
      <c r="AT22" s="195"/>
      <c r="AU22" s="195"/>
      <c r="AV22" s="195"/>
      <c r="AW22" s="195"/>
      <c r="AX22" s="195"/>
      <c r="AY22" s="195"/>
      <c r="AZ22" s="191"/>
      <c r="BB22" s="174"/>
      <c r="BC22" s="197"/>
      <c r="BD22" s="62"/>
      <c r="BE22" s="57"/>
      <c r="BF22" s="57"/>
      <c r="BG22" s="57"/>
      <c r="BH22" s="125"/>
      <c r="BI22" s="126">
        <f>IF(AND($BM$13=1,BI21&lt;&gt;""),1,0)</f>
        <v>1</v>
      </c>
      <c r="BJ22" s="126">
        <f>IF(AND($BM$13=2,BJ21&lt;&gt;""),1,0)</f>
        <v>0</v>
      </c>
      <c r="BK22" s="126">
        <f>IF(AND($BM$13=3,BK21&lt;&gt;""),1,0)</f>
        <v>0</v>
      </c>
      <c r="BL22" s="126">
        <f>IF(AND($BM$13=4,BL21&lt;&gt;""),1,0)</f>
        <v>0</v>
      </c>
      <c r="BM22" s="126">
        <f>IF(AND($BM$13=5,BM21&lt;&gt;""),1,0)</f>
        <v>0</v>
      </c>
      <c r="BN22" s="78" t="s">
        <v>29</v>
      </c>
      <c r="BO22" s="78" t="s">
        <v>164</v>
      </c>
      <c r="BP22" s="84">
        <f>IF(BA21=0,0,IF(BN22=BA21,1,IF(BA21=BO22,1,0)))</f>
        <v>0</v>
      </c>
      <c r="BQ22" s="57"/>
      <c r="BR22" s="57"/>
      <c r="BS22" s="57"/>
      <c r="BT22" s="57"/>
      <c r="BU22" s="57"/>
      <c r="BV22" s="57"/>
      <c r="BW22" s="57"/>
      <c r="BX22" s="57"/>
      <c r="BY22" s="57"/>
      <c r="BZ22" s="57"/>
      <c r="CA22" s="57"/>
      <c r="CB22" s="57"/>
      <c r="CC22" s="57"/>
      <c r="CD22" s="148"/>
      <c r="CE22" s="148"/>
      <c r="CF22" s="148"/>
      <c r="CG22" s="148"/>
      <c r="CH22" s="148"/>
      <c r="CI22" s="148"/>
      <c r="CJ22" s="148"/>
      <c r="CK22" s="148"/>
      <c r="CL22" s="148"/>
      <c r="CM22" s="148"/>
      <c r="CN22" s="148"/>
    </row>
    <row r="23" spans="1:92" s="19" customFormat="1" ht="12.75" customHeight="1">
      <c r="A23" s="441"/>
      <c r="B23" s="129"/>
      <c r="C23" s="444" t="s">
        <v>16</v>
      </c>
      <c r="D23" s="18"/>
      <c r="E23" s="122"/>
      <c r="G23" s="189" t="s">
        <v>96</v>
      </c>
      <c r="H23" s="192"/>
      <c r="I23" s="966" t="s">
        <v>217</v>
      </c>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195"/>
      <c r="AU23" s="957" t="s">
        <v>159</v>
      </c>
      <c r="AV23" s="957"/>
      <c r="AW23" s="957"/>
      <c r="AX23" s="957"/>
      <c r="AY23" s="957"/>
      <c r="AZ23" s="174"/>
      <c r="BA23" s="271"/>
      <c r="BB23" s="174"/>
      <c r="BC23" s="197"/>
      <c r="BD23" s="62"/>
      <c r="BE23" s="57"/>
      <c r="BF23" s="57"/>
      <c r="BG23" s="57"/>
      <c r="BH23" s="64" t="s">
        <v>88</v>
      </c>
      <c r="BI23" s="76" t="s">
        <v>16</v>
      </c>
      <c r="BJ23" s="76" t="s">
        <v>16</v>
      </c>
      <c r="BK23" s="76" t="s">
        <v>16</v>
      </c>
      <c r="BL23" s="76" t="s">
        <v>16</v>
      </c>
      <c r="BM23" s="76" t="s">
        <v>16</v>
      </c>
      <c r="BN23" s="124" t="str">
        <f>IF(BA23="","",IF(AND($BM$13=1,BI23&lt;&gt;""),1,IF(AND($BM$13=2,BJ23&lt;&gt;""),1,IF(AND($BM$13=3,BK23&lt;&gt;""),1,IF(AND($BM$13=4,BL23&lt;&gt;""),1,IF(AND($BM$13=5,BM23&lt;&gt;""),1,0))))))</f>
        <v/>
      </c>
      <c r="BO23" s="65">
        <f>IF(BP23=0,0,IF(OR(BA23="x",BA23=""),0,IF(BA23="Y",1,0)))</f>
        <v>0</v>
      </c>
      <c r="BP23" s="126">
        <f>IF(BA23="x",0,SUM(BI24:BM24))</f>
        <v>1</v>
      </c>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row>
    <row r="24" spans="1:92" s="19" customFormat="1" ht="12.75" customHeight="1">
      <c r="A24" s="441"/>
      <c r="B24" s="129"/>
      <c r="C24" s="444"/>
      <c r="D24" s="18"/>
      <c r="E24" s="121"/>
      <c r="G24" s="193"/>
      <c r="H24" s="192"/>
      <c r="I24" s="968"/>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969"/>
      <c r="AM24" s="969"/>
      <c r="AN24" s="969"/>
      <c r="AO24" s="969"/>
      <c r="AP24" s="969"/>
      <c r="AQ24" s="969"/>
      <c r="AR24" s="969"/>
      <c r="AS24" s="969"/>
      <c r="AT24" s="195"/>
      <c r="AU24" s="195"/>
      <c r="AV24" s="195"/>
      <c r="AW24" s="195"/>
      <c r="AX24" s="195"/>
      <c r="AY24" s="195"/>
      <c r="AZ24" s="191"/>
      <c r="BB24" s="174"/>
      <c r="BC24" s="197"/>
      <c r="BD24" s="62"/>
      <c r="BE24" s="57"/>
      <c r="BF24" s="57"/>
      <c r="BG24" s="57"/>
      <c r="BH24" s="125"/>
      <c r="BI24" s="126">
        <f>IF(AND($BM$13=1,BI23&lt;&gt;""),1,0)</f>
        <v>1</v>
      </c>
      <c r="BJ24" s="126">
        <f>IF(AND($BM$13=2,BJ23&lt;&gt;""),1,0)</f>
        <v>0</v>
      </c>
      <c r="BK24" s="126">
        <f>IF(AND($BM$13=3,BK23&lt;&gt;""),1,0)</f>
        <v>0</v>
      </c>
      <c r="BL24" s="126">
        <f>IF(AND($BM$13=4,BL23&lt;&gt;""),1,0)</f>
        <v>0</v>
      </c>
      <c r="BM24" s="126">
        <f>IF(AND($BM$13=5,BM23&lt;&gt;""),1,0)</f>
        <v>0</v>
      </c>
      <c r="BN24" s="78" t="s">
        <v>29</v>
      </c>
      <c r="BO24" s="78"/>
      <c r="BP24" s="84">
        <f>IF(BA23=0,0,IF(BN24=BA23,1,IF(BA23=BO24,1,0)))</f>
        <v>0</v>
      </c>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row>
    <row r="25" spans="1:92" s="19" customFormat="1" ht="12.75" customHeight="1">
      <c r="A25" s="441"/>
      <c r="B25" s="129"/>
      <c r="C25" s="444"/>
      <c r="D25" s="18"/>
      <c r="E25" s="122"/>
      <c r="G25" s="189" t="s">
        <v>97</v>
      </c>
      <c r="H25" s="192"/>
      <c r="I25" s="962" t="s">
        <v>278</v>
      </c>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963"/>
      <c r="AM25" s="963"/>
      <c r="AN25" s="963"/>
      <c r="AO25" s="963"/>
      <c r="AP25" s="963"/>
      <c r="AQ25" s="963"/>
      <c r="AR25" s="963"/>
      <c r="AS25" s="963"/>
      <c r="AT25" s="195"/>
      <c r="AU25" s="957" t="s">
        <v>159</v>
      </c>
      <c r="AV25" s="957"/>
      <c r="AW25" s="957"/>
      <c r="AX25" s="957"/>
      <c r="AY25" s="957"/>
      <c r="AZ25" s="174"/>
      <c r="BA25" s="271"/>
      <c r="BB25" s="174"/>
      <c r="BC25" s="197"/>
      <c r="BD25" s="62"/>
      <c r="BE25" s="57"/>
      <c r="BF25" s="57"/>
      <c r="BG25" s="57"/>
      <c r="BH25" s="64" t="s">
        <v>88</v>
      </c>
      <c r="BI25" s="76" t="s">
        <v>16</v>
      </c>
      <c r="BJ25" s="76" t="s">
        <v>16</v>
      </c>
      <c r="BK25" s="76" t="s">
        <v>16</v>
      </c>
      <c r="BL25" s="76" t="s">
        <v>16</v>
      </c>
      <c r="BM25" s="76" t="s">
        <v>16</v>
      </c>
      <c r="BN25" s="124" t="str">
        <f>IF(BA25="","",IF(AND($BM$13=1,BI25&lt;&gt;""),1,IF(AND($BM$13=2,BJ25&lt;&gt;""),1,IF(AND($BM$13=3,BK25&lt;&gt;""),1,IF(AND($BM$13=4,BL25&lt;&gt;""),1,IF(AND($BM$13=5,BM25&lt;&gt;""),1,0))))))</f>
        <v/>
      </c>
      <c r="BO25" s="65">
        <f>IF(BP25=0,0,IF(OR(BA25="x",BA25=""),0,IF(BA25="Y",1,0)))</f>
        <v>0</v>
      </c>
      <c r="BP25" s="126">
        <f>IF(BA25="x",0,SUM(BI26:BM26))</f>
        <v>1</v>
      </c>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row>
    <row r="26" spans="1:92" s="19" customFormat="1" ht="12.75" customHeight="1">
      <c r="A26" s="441"/>
      <c r="B26" s="129"/>
      <c r="C26" s="444"/>
      <c r="D26" s="18"/>
      <c r="E26" s="121"/>
      <c r="G26" s="193"/>
      <c r="H26" s="192"/>
      <c r="I26" s="964"/>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965"/>
      <c r="AM26" s="965"/>
      <c r="AN26" s="965"/>
      <c r="AO26" s="965"/>
      <c r="AP26" s="965"/>
      <c r="AQ26" s="965"/>
      <c r="AR26" s="965"/>
      <c r="AS26" s="965"/>
      <c r="AT26" s="195"/>
      <c r="AU26" s="195"/>
      <c r="AV26" s="195"/>
      <c r="AW26" s="195"/>
      <c r="AX26" s="195"/>
      <c r="AY26" s="195"/>
      <c r="AZ26" s="191"/>
      <c r="BB26" s="174"/>
      <c r="BC26" s="197"/>
      <c r="BD26" s="62"/>
      <c r="BE26" s="57"/>
      <c r="BF26" s="57"/>
      <c r="BG26" s="57"/>
      <c r="BH26" s="125"/>
      <c r="BI26" s="126">
        <f>IF(AND($BM$13=1,BI25&lt;&gt;""),1,0)</f>
        <v>1</v>
      </c>
      <c r="BJ26" s="126">
        <f>IF(AND($BM$13=2,BJ25&lt;&gt;""),1,0)</f>
        <v>0</v>
      </c>
      <c r="BK26" s="126">
        <f>IF(AND($BM$13=3,BK25&lt;&gt;""),1,0)</f>
        <v>0</v>
      </c>
      <c r="BL26" s="126">
        <f>IF(AND($BM$13=4,BL25&lt;&gt;""),1,0)</f>
        <v>0</v>
      </c>
      <c r="BM26" s="126">
        <f>IF(AND($BM$13=5,BM25&lt;&gt;""),1,0)</f>
        <v>0</v>
      </c>
      <c r="BN26" s="78" t="s">
        <v>29</v>
      </c>
      <c r="BO26" s="78" t="s">
        <v>164</v>
      </c>
      <c r="BP26" s="84">
        <f>IF(BA25=0,0,IF(BN26=BA25,1,IF(BA25=BO26,1,0)))</f>
        <v>0</v>
      </c>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row>
    <row r="27" spans="1:92" s="19" customFormat="1" ht="12.75" customHeight="1">
      <c r="A27" s="441"/>
      <c r="B27" s="129"/>
      <c r="C27" s="444"/>
      <c r="D27" s="18"/>
      <c r="E27" s="122"/>
      <c r="G27" s="189" t="s">
        <v>98</v>
      </c>
      <c r="H27" s="192"/>
      <c r="I27" s="962" t="s">
        <v>147</v>
      </c>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963"/>
      <c r="AS27" s="963"/>
      <c r="AT27" s="195"/>
      <c r="AU27" s="957" t="s">
        <v>534</v>
      </c>
      <c r="AV27" s="957"/>
      <c r="AW27" s="957"/>
      <c r="AX27" s="957"/>
      <c r="AY27" s="957"/>
      <c r="AZ27" s="174"/>
      <c r="BA27" s="271"/>
      <c r="BB27" s="174"/>
      <c r="BC27" s="197"/>
      <c r="BD27" s="62"/>
      <c r="BE27" s="57"/>
      <c r="BF27" s="57"/>
      <c r="BG27" s="57"/>
      <c r="BH27" s="64" t="s">
        <v>88</v>
      </c>
      <c r="BI27" s="76" t="s">
        <v>16</v>
      </c>
      <c r="BJ27" s="76" t="s">
        <v>16</v>
      </c>
      <c r="BK27" s="76" t="s">
        <v>16</v>
      </c>
      <c r="BL27" s="76" t="s">
        <v>16</v>
      </c>
      <c r="BM27" s="76" t="s">
        <v>16</v>
      </c>
      <c r="BN27" s="124" t="str">
        <f>IF(BA27="","",IF(AND($BM$13=1,BI27&lt;&gt;""),1,IF(AND($BM$13=2,BJ27&lt;&gt;""),1,IF(AND($BM$13=3,BK27&lt;&gt;""),1,IF(AND($BM$13=4,BL27&lt;&gt;""),1,IF(AND($BM$13=5,BM27&lt;&gt;""),1,0))))))</f>
        <v/>
      </c>
      <c r="BO27" s="65">
        <f>IF(BP27=0,0,IF(OR(BA27="x",BA27=""),0,IF(BA27="Y",1,0)))</f>
        <v>0</v>
      </c>
      <c r="BP27" s="126">
        <f>IF(BA27="x",0,SUM(BI28:BM28))</f>
        <v>1</v>
      </c>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row>
    <row r="28" spans="1:92" s="19" customFormat="1" ht="12.75" customHeight="1">
      <c r="A28" s="441"/>
      <c r="B28" s="129"/>
      <c r="C28" s="444"/>
      <c r="D28" s="18"/>
      <c r="E28" s="121"/>
      <c r="G28" s="193"/>
      <c r="H28" s="192"/>
      <c r="I28" s="964"/>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965"/>
      <c r="AM28" s="965"/>
      <c r="AN28" s="965"/>
      <c r="AO28" s="965"/>
      <c r="AP28" s="965"/>
      <c r="AQ28" s="965"/>
      <c r="AR28" s="965"/>
      <c r="AS28" s="965"/>
      <c r="AT28" s="195"/>
      <c r="AU28" s="195"/>
      <c r="AV28" s="195"/>
      <c r="AW28" s="195"/>
      <c r="AX28" s="195"/>
      <c r="AY28" s="195"/>
      <c r="AZ28" s="191"/>
      <c r="BB28" s="174"/>
      <c r="BC28" s="197"/>
      <c r="BD28" s="62"/>
      <c r="BE28" s="57"/>
      <c r="BF28" s="57"/>
      <c r="BG28" s="57"/>
      <c r="BH28" s="125"/>
      <c r="BI28" s="126">
        <f>IF(AND($BM$13=1,BI27&lt;&gt;""),1,0)</f>
        <v>1</v>
      </c>
      <c r="BJ28" s="126">
        <f>IF(AND($BM$13=2,BJ27&lt;&gt;""),1,0)</f>
        <v>0</v>
      </c>
      <c r="BK28" s="126">
        <f>IF(AND($BM$13=3,BK27&lt;&gt;""),1,0)</f>
        <v>0</v>
      </c>
      <c r="BL28" s="126">
        <f>IF(AND($BM$13=4,BL27&lt;&gt;""),1,0)</f>
        <v>0</v>
      </c>
      <c r="BM28" s="126">
        <f>IF(AND($BM$13=5,BM27&lt;&gt;""),1,0)</f>
        <v>0</v>
      </c>
      <c r="BN28" s="78" t="s">
        <v>29</v>
      </c>
      <c r="BO28" s="78" t="s">
        <v>49</v>
      </c>
      <c r="BP28" s="84">
        <f>IF(BA27=0,0,IF(BN28=BA27,1,IF(BA27=BO28,1,0)))</f>
        <v>0</v>
      </c>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row>
    <row r="29" spans="1:92" s="19" customFormat="1" ht="12.75" customHeight="1">
      <c r="A29" s="441"/>
      <c r="B29" s="129"/>
      <c r="C29" s="444"/>
      <c r="D29" s="18"/>
      <c r="E29" s="122"/>
      <c r="G29" s="189" t="s">
        <v>99</v>
      </c>
      <c r="H29" s="192"/>
      <c r="I29" s="962" t="s">
        <v>244</v>
      </c>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s="963"/>
      <c r="AM29" s="963"/>
      <c r="AN29" s="963"/>
      <c r="AO29" s="963"/>
      <c r="AP29" s="963"/>
      <c r="AQ29" s="963"/>
      <c r="AR29" s="963"/>
      <c r="AS29" s="963"/>
      <c r="AT29" s="195"/>
      <c r="AU29" s="957" t="s">
        <v>159</v>
      </c>
      <c r="AV29" s="957"/>
      <c r="AW29" s="957"/>
      <c r="AX29" s="957"/>
      <c r="AY29" s="957"/>
      <c r="AZ29" s="174"/>
      <c r="BA29" s="271"/>
      <c r="BB29" s="174"/>
      <c r="BC29" s="197"/>
      <c r="BD29" s="62"/>
      <c r="BE29" s="57"/>
      <c r="BF29" s="57"/>
      <c r="BG29" s="57"/>
      <c r="BH29" s="64" t="s">
        <v>88</v>
      </c>
      <c r="BI29" s="76" t="s">
        <v>16</v>
      </c>
      <c r="BJ29" s="76" t="s">
        <v>16</v>
      </c>
      <c r="BK29" s="76" t="s">
        <v>16</v>
      </c>
      <c r="BL29" s="76" t="s">
        <v>16</v>
      </c>
      <c r="BM29" s="76" t="s">
        <v>16</v>
      </c>
      <c r="BN29" s="124" t="str">
        <f>IF(BA29="","",IF(AND($BM$13=1,BI29&lt;&gt;""),1,IF(AND($BM$13=2,BJ29&lt;&gt;""),1,IF(AND($BM$13=3,BK29&lt;&gt;""),1,IF(AND($BM$13=4,BL29&lt;&gt;""),1,IF(AND($BM$13=5,BM29&lt;&gt;""),1,0))))))</f>
        <v/>
      </c>
      <c r="BO29" s="65">
        <f>IF(BP29=0,0,IF(OR(BA29="x",BA29=""),0,IF(BA29="Y",1,0)))</f>
        <v>0</v>
      </c>
      <c r="BP29" s="126">
        <f>IF(BA29="x",0,SUM(BI30:BM30))</f>
        <v>1</v>
      </c>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row>
    <row r="30" spans="1:92" s="19" customFormat="1" ht="12.75" customHeight="1">
      <c r="A30" s="441"/>
      <c r="B30" s="129"/>
      <c r="C30" s="444"/>
      <c r="D30" s="18"/>
      <c r="E30" s="121"/>
      <c r="G30" s="193"/>
      <c r="H30" s="192"/>
      <c r="I30" s="964"/>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965"/>
      <c r="AM30" s="965"/>
      <c r="AN30" s="965"/>
      <c r="AO30" s="965"/>
      <c r="AP30" s="965"/>
      <c r="AQ30" s="965"/>
      <c r="AR30" s="965"/>
      <c r="AS30" s="965"/>
      <c r="AT30" s="195"/>
      <c r="AU30" s="195"/>
      <c r="AV30" s="195"/>
      <c r="AW30" s="195"/>
      <c r="AX30" s="195"/>
      <c r="AY30" s="195"/>
      <c r="AZ30" s="191"/>
      <c r="BB30" s="174"/>
      <c r="BC30" s="197"/>
      <c r="BD30" s="62"/>
      <c r="BE30" s="57"/>
      <c r="BF30" s="57"/>
      <c r="BG30" s="57"/>
      <c r="BH30" s="125"/>
      <c r="BI30" s="126">
        <f>IF(AND($BM$13=1,BI29&lt;&gt;""),1,0)</f>
        <v>1</v>
      </c>
      <c r="BJ30" s="126">
        <f>IF(AND($BM$13=2,BJ29&lt;&gt;""),1,0)</f>
        <v>0</v>
      </c>
      <c r="BK30" s="126">
        <f>IF(AND($BM$13=3,BK29&lt;&gt;""),1,0)</f>
        <v>0</v>
      </c>
      <c r="BL30" s="126">
        <f>IF(AND($BM$13=4,BL29&lt;&gt;""),1,0)</f>
        <v>0</v>
      </c>
      <c r="BM30" s="126">
        <f>IF(AND($BM$13=5,BM29&lt;&gt;""),1,0)</f>
        <v>0</v>
      </c>
      <c r="BN30" s="78" t="s">
        <v>29</v>
      </c>
      <c r="BO30" s="78"/>
      <c r="BP30" s="84">
        <f>IF(BA29=0,0,IF(BN30=BA29,1,IF(BA29=BO30,1,0)))</f>
        <v>0</v>
      </c>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row>
    <row r="31" spans="1:92" s="19" customFormat="1" ht="12.75" customHeight="1">
      <c r="A31" s="441"/>
      <c r="B31" s="129"/>
      <c r="C31" s="444"/>
      <c r="D31" s="18"/>
      <c r="E31" s="122"/>
      <c r="G31" s="189" t="s">
        <v>100</v>
      </c>
      <c r="H31" s="192"/>
      <c r="I31" s="962" t="s">
        <v>291</v>
      </c>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963"/>
      <c r="AM31" s="963"/>
      <c r="AN31" s="963"/>
      <c r="AO31" s="963"/>
      <c r="AP31" s="963"/>
      <c r="AQ31" s="963"/>
      <c r="AR31" s="963"/>
      <c r="AS31" s="963"/>
      <c r="AT31" s="195"/>
      <c r="AU31" s="957" t="s">
        <v>159</v>
      </c>
      <c r="AV31" s="957"/>
      <c r="AW31" s="957"/>
      <c r="AX31" s="957"/>
      <c r="AY31" s="957"/>
      <c r="AZ31" s="174"/>
      <c r="BA31" s="271"/>
      <c r="BB31" s="174"/>
      <c r="BC31" s="197"/>
      <c r="BD31" s="62"/>
      <c r="BE31" s="57"/>
      <c r="BF31" s="57"/>
      <c r="BG31" s="57"/>
      <c r="BH31" s="64" t="s">
        <v>88</v>
      </c>
      <c r="BI31" s="76" t="s">
        <v>16</v>
      </c>
      <c r="BJ31" s="76" t="s">
        <v>16</v>
      </c>
      <c r="BK31" s="76" t="s">
        <v>16</v>
      </c>
      <c r="BL31" s="76" t="s">
        <v>16</v>
      </c>
      <c r="BM31" s="76" t="s">
        <v>16</v>
      </c>
      <c r="BN31" s="124" t="str">
        <f>IF(BA31="","",IF(AND($BM$13=1,BI31&lt;&gt;""),1,IF(AND($BM$13=2,BJ31&lt;&gt;""),1,IF(AND($BM$13=3,BK31&lt;&gt;""),1,IF(AND($BM$13=4,BL31&lt;&gt;""),1,IF(AND($BM$13=5,BM31&lt;&gt;""),1,0))))))</f>
        <v/>
      </c>
      <c r="BO31" s="65">
        <f>IF(BP31=0,0,IF(OR(BA31="x",BA31=""),0,IF(BA31="Y",1,0)))</f>
        <v>0</v>
      </c>
      <c r="BP31" s="126">
        <f>IF(BA31="x",0,SUM(BI32:BM32))</f>
        <v>1</v>
      </c>
      <c r="BQ31" s="57"/>
      <c r="BR31" s="57"/>
      <c r="BS31" s="57"/>
      <c r="BT31" s="57"/>
      <c r="BU31" s="57"/>
      <c r="BV31" s="57"/>
      <c r="BW31" s="57"/>
      <c r="BX31" s="57"/>
      <c r="BY31" s="57"/>
      <c r="BZ31" s="57"/>
      <c r="CA31" s="57"/>
      <c r="CB31" s="57"/>
      <c r="CC31" s="57"/>
      <c r="CD31" s="148"/>
      <c r="CE31" s="148"/>
      <c r="CF31" s="148"/>
      <c r="CG31" s="148"/>
      <c r="CH31" s="148"/>
      <c r="CI31" s="148"/>
      <c r="CJ31" s="148"/>
      <c r="CK31" s="148"/>
      <c r="CL31" s="148"/>
      <c r="CM31" s="148"/>
      <c r="CN31" s="148"/>
    </row>
    <row r="32" spans="1:92" s="19" customFormat="1" ht="12.75" customHeight="1">
      <c r="A32" s="441"/>
      <c r="B32" s="129"/>
      <c r="C32" s="444"/>
      <c r="D32" s="18"/>
      <c r="E32" s="121"/>
      <c r="G32" s="193"/>
      <c r="H32" s="192"/>
      <c r="I32" s="964"/>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965"/>
      <c r="AM32" s="965"/>
      <c r="AN32" s="965"/>
      <c r="AO32" s="965"/>
      <c r="AP32" s="965"/>
      <c r="AQ32" s="965"/>
      <c r="AR32" s="965"/>
      <c r="AS32" s="965"/>
      <c r="AT32" s="195"/>
      <c r="AU32" s="195"/>
      <c r="AV32" s="195"/>
      <c r="AW32" s="195"/>
      <c r="AX32" s="195"/>
      <c r="AY32" s="195"/>
      <c r="AZ32" s="191"/>
      <c r="BB32" s="174"/>
      <c r="BC32" s="197"/>
      <c r="BD32" s="62"/>
      <c r="BE32" s="57"/>
      <c r="BF32" s="57"/>
      <c r="BG32" s="57"/>
      <c r="BH32" s="125"/>
      <c r="BI32" s="126">
        <f>IF(AND($BM$13=1,BI31&lt;&gt;""),1,0)</f>
        <v>1</v>
      </c>
      <c r="BJ32" s="126">
        <f>IF(AND($BM$13=2,BJ31&lt;&gt;""),1,0)</f>
        <v>0</v>
      </c>
      <c r="BK32" s="126">
        <f>IF(AND($BM$13=3,BK31&lt;&gt;""),1,0)</f>
        <v>0</v>
      </c>
      <c r="BL32" s="126">
        <f>IF(AND($BM$13=4,BL31&lt;&gt;""),1,0)</f>
        <v>0</v>
      </c>
      <c r="BM32" s="126">
        <f>IF(AND($BM$13=5,BM31&lt;&gt;""),1,0)</f>
        <v>0</v>
      </c>
      <c r="BN32" s="78" t="s">
        <v>29</v>
      </c>
      <c r="BO32" s="78" t="s">
        <v>164</v>
      </c>
      <c r="BP32" s="84">
        <f>IF(BA31=0,0,IF(BN32=BA31,1,IF(BA31=BO32,1,0)))</f>
        <v>0</v>
      </c>
      <c r="BQ32" s="57"/>
      <c r="BR32" s="57"/>
      <c r="BS32" s="57"/>
      <c r="BT32" s="57"/>
      <c r="BU32" s="57"/>
      <c r="BV32" s="57"/>
      <c r="BW32" s="57"/>
      <c r="BX32" s="57"/>
      <c r="BY32" s="57"/>
      <c r="BZ32" s="57"/>
      <c r="CA32" s="57"/>
      <c r="CB32" s="57"/>
      <c r="CC32" s="57"/>
      <c r="CD32" s="148"/>
      <c r="CE32" s="148"/>
      <c r="CF32" s="148"/>
      <c r="CG32" s="148"/>
      <c r="CH32" s="148"/>
      <c r="CI32" s="148"/>
      <c r="CJ32" s="148"/>
      <c r="CK32" s="148"/>
      <c r="CL32" s="148"/>
      <c r="CM32" s="148"/>
      <c r="CN32" s="148"/>
    </row>
    <row r="33" spans="1:92" s="19" customFormat="1" ht="12.75" customHeight="1">
      <c r="A33" s="441"/>
      <c r="B33" s="129"/>
      <c r="C33" s="444"/>
      <c r="D33" s="18"/>
      <c r="E33" s="122"/>
      <c r="G33" s="189" t="s">
        <v>102</v>
      </c>
      <c r="H33" s="192"/>
      <c r="I33" s="962" t="s">
        <v>161</v>
      </c>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963"/>
      <c r="AM33" s="963"/>
      <c r="AN33" s="963"/>
      <c r="AO33" s="963"/>
      <c r="AP33" s="963"/>
      <c r="AQ33" s="963"/>
      <c r="AR33" s="963"/>
      <c r="AS33" s="963"/>
      <c r="AT33" s="195"/>
      <c r="AU33" s="957" t="s">
        <v>159</v>
      </c>
      <c r="AV33" s="957"/>
      <c r="AW33" s="957"/>
      <c r="AX33" s="957"/>
      <c r="AY33" s="957"/>
      <c r="AZ33" s="174"/>
      <c r="BA33" s="271"/>
      <c r="BB33" s="174"/>
      <c r="BC33" s="197"/>
      <c r="BD33" s="62"/>
      <c r="BE33" s="57"/>
      <c r="BF33" s="57"/>
      <c r="BG33" s="57"/>
      <c r="BH33" s="64" t="s">
        <v>88</v>
      </c>
      <c r="BI33" s="76" t="s">
        <v>16</v>
      </c>
      <c r="BJ33" s="76" t="s">
        <v>16</v>
      </c>
      <c r="BK33" s="76" t="s">
        <v>16</v>
      </c>
      <c r="BL33" s="76" t="s">
        <v>16</v>
      </c>
      <c r="BM33" s="76" t="s">
        <v>16</v>
      </c>
      <c r="BN33" s="124" t="str">
        <f>IF(BA33="","",IF(AND($BM$13=1,BI33&lt;&gt;""),1,IF(AND($BM$13=2,BJ33&lt;&gt;""),1,IF(AND($BM$13=3,BK33&lt;&gt;""),1,IF(AND($BM$13=4,BL33&lt;&gt;""),1,IF(AND($BM$13=5,BM33&lt;&gt;""),1,0))))))</f>
        <v/>
      </c>
      <c r="BO33" s="65">
        <f>IF(BP33=0,0,IF(OR(BA33="x",BA33=""),0,IF(BA33="Y",1,0)))</f>
        <v>0</v>
      </c>
      <c r="BP33" s="126">
        <f>IF(BA33="x",0,SUM(BI34:BM34))</f>
        <v>1</v>
      </c>
      <c r="BQ33" s="57"/>
      <c r="BR33" s="57"/>
      <c r="BS33" s="57"/>
      <c r="BT33" s="57"/>
      <c r="BU33" s="57"/>
      <c r="BV33" s="57"/>
      <c r="BW33" s="57"/>
      <c r="BX33" s="57"/>
      <c r="BY33" s="57"/>
      <c r="BZ33" s="57"/>
      <c r="CA33" s="57"/>
      <c r="CB33" s="57"/>
      <c r="CC33" s="57"/>
      <c r="CD33" s="148"/>
      <c r="CE33" s="148"/>
      <c r="CF33" s="148"/>
      <c r="CG33" s="148"/>
      <c r="CH33" s="148"/>
      <c r="CI33" s="148"/>
      <c r="CJ33" s="148"/>
      <c r="CK33" s="148"/>
      <c r="CL33" s="148"/>
      <c r="CM33" s="148"/>
      <c r="CN33" s="148"/>
    </row>
    <row r="34" spans="1:92" s="19" customFormat="1" ht="12.75" customHeight="1">
      <c r="A34" s="441"/>
      <c r="B34" s="129"/>
      <c r="C34" s="444"/>
      <c r="D34" s="18"/>
      <c r="E34" s="121"/>
      <c r="G34" s="193"/>
      <c r="H34" s="192"/>
      <c r="I34" s="964"/>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965"/>
      <c r="AM34" s="965"/>
      <c r="AN34" s="965"/>
      <c r="AO34" s="965"/>
      <c r="AP34" s="965"/>
      <c r="AQ34" s="965"/>
      <c r="AR34" s="965"/>
      <c r="AS34" s="965"/>
      <c r="AT34" s="195"/>
      <c r="AU34" s="195"/>
      <c r="AV34" s="195"/>
      <c r="AW34" s="195"/>
      <c r="AX34" s="195"/>
      <c r="AY34" s="195"/>
      <c r="AZ34" s="191"/>
      <c r="BB34" s="174"/>
      <c r="BC34" s="197"/>
      <c r="BD34" s="62"/>
      <c r="BE34" s="57"/>
      <c r="BF34" s="57"/>
      <c r="BG34" s="57"/>
      <c r="BH34" s="125"/>
      <c r="BI34" s="126">
        <f>IF(AND($BM$13=1,BI33&lt;&gt;""),1,0)</f>
        <v>1</v>
      </c>
      <c r="BJ34" s="126">
        <f>IF(AND($BM$13=2,BJ33&lt;&gt;""),1,0)</f>
        <v>0</v>
      </c>
      <c r="BK34" s="126">
        <f>IF(AND($BM$13=3,BK33&lt;&gt;""),1,0)</f>
        <v>0</v>
      </c>
      <c r="BL34" s="126">
        <f>IF(AND($BM$13=4,BL33&lt;&gt;""),1,0)</f>
        <v>0</v>
      </c>
      <c r="BM34" s="126">
        <f>IF(AND($BM$13=5,BM33&lt;&gt;""),1,0)</f>
        <v>0</v>
      </c>
      <c r="BN34" s="78" t="s">
        <v>29</v>
      </c>
      <c r="BO34" s="78" t="s">
        <v>164</v>
      </c>
      <c r="BP34" s="84">
        <f>IF(BA33=0,0,IF(BN34=BA33,1,IF(BA33=BO34,1,0)))</f>
        <v>0</v>
      </c>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row>
    <row r="35" spans="1:92" s="19" customFormat="1" ht="12.75" customHeight="1">
      <c r="A35" s="441"/>
      <c r="B35" s="129"/>
      <c r="C35" s="445" t="s">
        <v>16</v>
      </c>
      <c r="D35" s="18"/>
      <c r="E35" s="122"/>
      <c r="G35" s="189" t="s">
        <v>103</v>
      </c>
      <c r="H35" s="190"/>
      <c r="I35" s="962" t="s">
        <v>290</v>
      </c>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c r="AL35" s="963"/>
      <c r="AM35" s="963"/>
      <c r="AN35" s="963"/>
      <c r="AO35" s="963"/>
      <c r="AP35" s="963"/>
      <c r="AQ35" s="963"/>
      <c r="AR35" s="963"/>
      <c r="AS35" s="963"/>
      <c r="AT35" s="195"/>
      <c r="AU35" s="957" t="s">
        <v>159</v>
      </c>
      <c r="AV35" s="957"/>
      <c r="AW35" s="957"/>
      <c r="AX35" s="957"/>
      <c r="AY35" s="957"/>
      <c r="AZ35" s="174"/>
      <c r="BA35" s="271"/>
      <c r="BB35" s="174"/>
      <c r="BC35" s="197"/>
      <c r="BD35" s="62"/>
      <c r="BE35" s="57"/>
      <c r="BF35" s="57"/>
      <c r="BG35" s="57"/>
      <c r="BH35" s="64" t="s">
        <v>88</v>
      </c>
      <c r="BI35" s="76" t="s">
        <v>16</v>
      </c>
      <c r="BJ35" s="76" t="s">
        <v>16</v>
      </c>
      <c r="BK35" s="76" t="s">
        <v>16</v>
      </c>
      <c r="BL35" s="76" t="s">
        <v>16</v>
      </c>
      <c r="BM35" s="76" t="s">
        <v>16</v>
      </c>
      <c r="BN35" s="124" t="str">
        <f>IF(BA35="","",IF(AND($BM$13=1,BI35&lt;&gt;""),1,IF(AND($BM$13=2,BJ35&lt;&gt;""),1,IF(AND($BM$13=3,BK35&lt;&gt;""),1,IF(AND($BM$13=4,BL35&lt;&gt;""),1,IF(AND($BM$13=5,BM35&lt;&gt;""),1,0))))))</f>
        <v/>
      </c>
      <c r="BO35" s="65">
        <f>IF(BP35=0,0,IF(OR(BA35="x",BA35=""),0,IF(BA35="Y",1,0)))</f>
        <v>0</v>
      </c>
      <c r="BP35" s="126">
        <f>IF(BA35="x",0,SUM(BI36:BM36))</f>
        <v>1</v>
      </c>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row>
    <row r="36" spans="1:92" s="19" customFormat="1" ht="12.75" customHeight="1">
      <c r="A36" s="441"/>
      <c r="B36" s="129"/>
      <c r="C36" s="445"/>
      <c r="D36" s="18"/>
      <c r="E36" s="121"/>
      <c r="G36" s="189"/>
      <c r="H36" s="190"/>
      <c r="I36" s="964"/>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c r="AL36" s="965"/>
      <c r="AM36" s="965"/>
      <c r="AN36" s="965"/>
      <c r="AO36" s="965"/>
      <c r="AP36" s="965"/>
      <c r="AQ36" s="965"/>
      <c r="AR36" s="965"/>
      <c r="AS36" s="965"/>
      <c r="AT36" s="195"/>
      <c r="AU36" s="195"/>
      <c r="AV36" s="195"/>
      <c r="AW36" s="195"/>
      <c r="AX36" s="195"/>
      <c r="AY36" s="195"/>
      <c r="AZ36" s="191"/>
      <c r="BB36" s="174"/>
      <c r="BC36" s="197"/>
      <c r="BD36" s="62"/>
      <c r="BE36" s="57"/>
      <c r="BF36" s="57"/>
      <c r="BG36" s="57"/>
      <c r="BH36" s="198"/>
      <c r="BI36" s="126">
        <f>IF(AND($BM$13=1,BI35&lt;&gt;""),1,0)</f>
        <v>1</v>
      </c>
      <c r="BJ36" s="126">
        <f>IF(AND($BM$13=2,BJ35&lt;&gt;""),1,0)</f>
        <v>0</v>
      </c>
      <c r="BK36" s="126">
        <f>IF(AND($BM$13=3,BK35&lt;&gt;""),1,0)</f>
        <v>0</v>
      </c>
      <c r="BL36" s="126">
        <f>IF(AND($BM$13=4,BL35&lt;&gt;""),1,0)</f>
        <v>0</v>
      </c>
      <c r="BM36" s="126">
        <f>IF(AND($BM$13=5,BM35&lt;&gt;""),1,0)</f>
        <v>0</v>
      </c>
      <c r="BN36" s="199" t="s">
        <v>29</v>
      </c>
      <c r="BO36" s="199" t="s">
        <v>164</v>
      </c>
      <c r="BP36" s="84">
        <f>IF(BA35=0,0,IF(BN36=BA35,1,IF(BA35=BO36,1,0)))</f>
        <v>0</v>
      </c>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row>
    <row r="37" spans="1:92" s="19" customFormat="1" ht="12.75" customHeight="1">
      <c r="A37" s="441"/>
      <c r="B37" s="40"/>
      <c r="C37" s="445" t="s">
        <v>16</v>
      </c>
      <c r="G37" s="189" t="s">
        <v>167</v>
      </c>
      <c r="I37" s="962" t="s">
        <v>259</v>
      </c>
      <c r="J37" s="963"/>
      <c r="K37" s="963"/>
      <c r="L37" s="963"/>
      <c r="M37" s="963"/>
      <c r="N37" s="963"/>
      <c r="O37" s="963"/>
      <c r="P37" s="963"/>
      <c r="Q37" s="963"/>
      <c r="R37" s="963"/>
      <c r="S37" s="963"/>
      <c r="T37" s="963"/>
      <c r="U37" s="963"/>
      <c r="V37" s="963"/>
      <c r="W37" s="963"/>
      <c r="X37" s="963"/>
      <c r="Y37" s="963"/>
      <c r="Z37" s="963"/>
      <c r="AA37" s="963"/>
      <c r="AB37" s="963"/>
      <c r="AC37" s="963"/>
      <c r="AD37" s="963"/>
      <c r="AE37" s="963"/>
      <c r="AF37" s="963"/>
      <c r="AG37" s="963"/>
      <c r="AH37" s="963"/>
      <c r="AI37" s="963"/>
      <c r="AJ37" s="963"/>
      <c r="AK37" s="963"/>
      <c r="AL37" s="963"/>
      <c r="AM37" s="963"/>
      <c r="AN37" s="963"/>
      <c r="AO37" s="963"/>
      <c r="AP37" s="963"/>
      <c r="AQ37" s="963"/>
      <c r="AR37" s="963"/>
      <c r="AS37" s="963"/>
      <c r="AT37" s="195"/>
      <c r="AU37" s="957" t="s">
        <v>534</v>
      </c>
      <c r="AV37" s="957"/>
      <c r="AW37" s="957"/>
      <c r="AX37" s="957"/>
      <c r="AY37" s="957"/>
      <c r="AZ37" s="174"/>
      <c r="BA37" s="271"/>
      <c r="BB37" s="192"/>
      <c r="BC37" s="197"/>
      <c r="BD37" s="62"/>
      <c r="BE37" s="57"/>
      <c r="BF37" s="57"/>
      <c r="BG37" s="57"/>
      <c r="BH37" s="64" t="s">
        <v>88</v>
      </c>
      <c r="BI37" s="76" t="s">
        <v>16</v>
      </c>
      <c r="BJ37" s="76" t="s">
        <v>16</v>
      </c>
      <c r="BK37" s="76" t="s">
        <v>16</v>
      </c>
      <c r="BL37" s="76" t="s">
        <v>16</v>
      </c>
      <c r="BM37" s="76" t="s">
        <v>16</v>
      </c>
      <c r="BN37" s="124" t="str">
        <f>IF(BA37="","",IF(AND($BM$13=1,BI37&lt;&gt;""),1,IF(AND($BM$13=2,BJ37&lt;&gt;""),1,IF(AND($BM$13=3,BK37&lt;&gt;""),1,IF(AND($BM$13=4,BL37&lt;&gt;""),1,IF(AND($BM$13=5,BM37&lt;&gt;""),1,0))))))</f>
        <v/>
      </c>
      <c r="BO37" s="65">
        <f>IF(BP37=0,0,IF(OR(BA37="x",BA37=""),0,IF(BA37="Y",1,0)))</f>
        <v>0</v>
      </c>
      <c r="BP37" s="126">
        <f>IF(BA37="x",0,SUM(BI38:BM38))</f>
        <v>1</v>
      </c>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row>
    <row r="38" spans="1:92" s="19" customFormat="1">
      <c r="A38" s="441"/>
      <c r="C38" s="446"/>
      <c r="I38" s="964"/>
      <c r="J38" s="965"/>
      <c r="K38" s="965"/>
      <c r="L38" s="965"/>
      <c r="M38" s="965"/>
      <c r="N38" s="965"/>
      <c r="O38" s="965"/>
      <c r="P38" s="965"/>
      <c r="Q38" s="965"/>
      <c r="R38" s="965"/>
      <c r="S38" s="965"/>
      <c r="T38" s="965"/>
      <c r="U38" s="965"/>
      <c r="V38" s="965"/>
      <c r="W38" s="965"/>
      <c r="X38" s="965"/>
      <c r="Y38" s="965"/>
      <c r="Z38" s="965"/>
      <c r="AA38" s="965"/>
      <c r="AB38" s="965"/>
      <c r="AC38" s="965"/>
      <c r="AD38" s="965"/>
      <c r="AE38" s="965"/>
      <c r="AF38" s="965"/>
      <c r="AG38" s="965"/>
      <c r="AH38" s="965"/>
      <c r="AI38" s="965"/>
      <c r="AJ38" s="965"/>
      <c r="AK38" s="965"/>
      <c r="AL38" s="965"/>
      <c r="AM38" s="965"/>
      <c r="AN38" s="965"/>
      <c r="AO38" s="965"/>
      <c r="AP38" s="965"/>
      <c r="AQ38" s="965"/>
      <c r="AR38" s="965"/>
      <c r="AS38" s="965"/>
      <c r="BC38" s="44"/>
      <c r="BD38" s="62"/>
      <c r="BE38" s="57"/>
      <c r="BF38" s="57"/>
      <c r="BG38" s="57"/>
      <c r="BH38" s="198"/>
      <c r="BI38" s="126">
        <f>IF(AND($BM$13=1,BI37&lt;&gt;""),1,0)</f>
        <v>1</v>
      </c>
      <c r="BJ38" s="126">
        <f>IF(AND($BM$13=2,BJ37&lt;&gt;""),1,0)</f>
        <v>0</v>
      </c>
      <c r="BK38" s="126">
        <f>IF(AND($BM$13=3,BK37&lt;&gt;""),1,0)</f>
        <v>0</v>
      </c>
      <c r="BL38" s="126">
        <f>IF(AND($BM$13=4,BL37&lt;&gt;""),1,0)</f>
        <v>0</v>
      </c>
      <c r="BM38" s="126">
        <f>IF(AND($BM$13=5,BM37&lt;&gt;""),1,0)</f>
        <v>0</v>
      </c>
      <c r="BN38" s="199" t="s">
        <v>29</v>
      </c>
      <c r="BO38" s="199" t="s">
        <v>49</v>
      </c>
      <c r="BP38" s="84">
        <f>IF(BA37=0,0,IF(BN38=BA37,1,IF(BA37=BO38,1,0)))</f>
        <v>0</v>
      </c>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row>
    <row r="39" spans="1:92" s="19" customFormat="1" ht="12.75" customHeight="1">
      <c r="A39" s="441"/>
      <c r="C39" s="445" t="s">
        <v>16</v>
      </c>
      <c r="G39" s="189" t="s">
        <v>168</v>
      </c>
      <c r="H39" s="272"/>
      <c r="I39" s="962" t="s">
        <v>258</v>
      </c>
      <c r="J39" s="963"/>
      <c r="K39" s="963"/>
      <c r="L39" s="963"/>
      <c r="M39" s="963"/>
      <c r="N39" s="963"/>
      <c r="O39" s="963"/>
      <c r="P39" s="963"/>
      <c r="Q39" s="963"/>
      <c r="R39" s="963"/>
      <c r="S39" s="963"/>
      <c r="T39" s="963"/>
      <c r="U39" s="963"/>
      <c r="V39" s="963"/>
      <c r="W39" s="963"/>
      <c r="X39" s="963"/>
      <c r="Y39" s="963"/>
      <c r="Z39" s="963"/>
      <c r="AA39" s="963"/>
      <c r="AB39" s="963"/>
      <c r="AC39" s="963"/>
      <c r="AD39" s="963"/>
      <c r="AE39" s="963"/>
      <c r="AF39" s="963"/>
      <c r="AG39" s="963"/>
      <c r="AH39" s="963"/>
      <c r="AI39" s="963"/>
      <c r="AJ39" s="963"/>
      <c r="AK39" s="963"/>
      <c r="AL39" s="963"/>
      <c r="AM39" s="963"/>
      <c r="AN39" s="963"/>
      <c r="AO39" s="963"/>
      <c r="AP39" s="963"/>
      <c r="AQ39" s="963"/>
      <c r="AR39" s="963"/>
      <c r="AS39" s="963"/>
      <c r="AT39" s="195"/>
      <c r="AU39" s="957" t="s">
        <v>534</v>
      </c>
      <c r="AV39" s="957"/>
      <c r="AW39" s="957"/>
      <c r="AX39" s="957"/>
      <c r="AY39" s="957"/>
      <c r="AZ39" s="174"/>
      <c r="BA39" s="271"/>
      <c r="BC39" s="44"/>
      <c r="BD39" s="62"/>
      <c r="BE39" s="57"/>
      <c r="BF39" s="57"/>
      <c r="BG39" s="57"/>
      <c r="BH39" s="64" t="s">
        <v>88</v>
      </c>
      <c r="BI39" s="76" t="s">
        <v>16</v>
      </c>
      <c r="BJ39" s="76" t="s">
        <v>16</v>
      </c>
      <c r="BK39" s="76" t="s">
        <v>16</v>
      </c>
      <c r="BL39" s="76" t="s">
        <v>16</v>
      </c>
      <c r="BM39" s="76" t="s">
        <v>16</v>
      </c>
      <c r="BN39" s="124" t="str">
        <f>IF(BA39="","",IF(AND($BM$13=1,BI39&lt;&gt;""),1,IF(AND($BM$13=2,BJ39&lt;&gt;""),1,IF(AND($BM$13=3,BK39&lt;&gt;""),1,IF(AND($BM$13=4,BL39&lt;&gt;""),1,IF(AND($BM$13=5,BM39&lt;&gt;""),1,0))))))</f>
        <v/>
      </c>
      <c r="BO39" s="65">
        <f>IF(BP39=0,0,IF(OR(BA39="x",BA39=""),0,IF(BA39="Y",1,0)))</f>
        <v>0</v>
      </c>
      <c r="BP39" s="126">
        <f>IF(BA39="x",0,SUM(BI40:BM40))</f>
        <v>1</v>
      </c>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row>
    <row r="40" spans="1:92" s="19" customFormat="1">
      <c r="A40" s="441"/>
      <c r="C40" s="446"/>
      <c r="I40" s="964"/>
      <c r="J40" s="965"/>
      <c r="K40" s="965"/>
      <c r="L40" s="965"/>
      <c r="M40" s="965"/>
      <c r="N40" s="965"/>
      <c r="O40" s="965"/>
      <c r="P40" s="965"/>
      <c r="Q40" s="965"/>
      <c r="R40" s="965"/>
      <c r="S40" s="965"/>
      <c r="T40" s="965"/>
      <c r="U40" s="965"/>
      <c r="V40" s="965"/>
      <c r="W40" s="965"/>
      <c r="X40" s="965"/>
      <c r="Y40" s="965"/>
      <c r="Z40" s="965"/>
      <c r="AA40" s="965"/>
      <c r="AB40" s="965"/>
      <c r="AC40" s="965"/>
      <c r="AD40" s="965"/>
      <c r="AE40" s="965"/>
      <c r="AF40" s="965"/>
      <c r="AG40" s="965"/>
      <c r="AH40" s="965"/>
      <c r="AI40" s="965"/>
      <c r="AJ40" s="965"/>
      <c r="AK40" s="965"/>
      <c r="AL40" s="965"/>
      <c r="AM40" s="965"/>
      <c r="AN40" s="965"/>
      <c r="AO40" s="965"/>
      <c r="AP40" s="965"/>
      <c r="AQ40" s="965"/>
      <c r="AR40" s="965"/>
      <c r="AS40" s="965"/>
      <c r="BC40" s="44"/>
      <c r="BD40" s="62"/>
      <c r="BE40" s="57"/>
      <c r="BF40" s="57"/>
      <c r="BG40" s="57"/>
      <c r="BH40" s="198"/>
      <c r="BI40" s="126">
        <f>IF(AND($BM$13=1,BI39&lt;&gt;""),1,0)</f>
        <v>1</v>
      </c>
      <c r="BJ40" s="126">
        <f>IF(AND($BM$13=2,BJ39&lt;&gt;""),1,0)</f>
        <v>0</v>
      </c>
      <c r="BK40" s="126">
        <f>IF(AND($BM$13=3,BK39&lt;&gt;""),1,0)</f>
        <v>0</v>
      </c>
      <c r="BL40" s="126">
        <f>IF(AND($BM$13=4,BL39&lt;&gt;""),1,0)</f>
        <v>0</v>
      </c>
      <c r="BM40" s="126">
        <f>IF(AND($BM$13=5,BM39&lt;&gt;""),1,0)</f>
        <v>0</v>
      </c>
      <c r="BN40" s="199" t="s">
        <v>29</v>
      </c>
      <c r="BO40" s="199" t="s">
        <v>49</v>
      </c>
      <c r="BP40" s="84">
        <f>IF(BA39=0,0,IF(BN40=BA39,1,IF(BA39=BO40,1,0)))</f>
        <v>0</v>
      </c>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row>
    <row r="41" spans="1:92" s="19" customFormat="1" ht="12.75" customHeight="1">
      <c r="A41" s="441"/>
      <c r="C41" s="445" t="s">
        <v>16</v>
      </c>
      <c r="G41" s="317" t="s">
        <v>169</v>
      </c>
      <c r="H41" s="272"/>
      <c r="I41" s="962" t="s">
        <v>444</v>
      </c>
      <c r="J41" s="963"/>
      <c r="K41" s="963"/>
      <c r="L41" s="963"/>
      <c r="M41" s="963"/>
      <c r="N41" s="963"/>
      <c r="O41" s="963"/>
      <c r="P41" s="963"/>
      <c r="Q41" s="963"/>
      <c r="R41" s="963"/>
      <c r="S41" s="963"/>
      <c r="T41" s="963"/>
      <c r="U41" s="963"/>
      <c r="V41" s="963"/>
      <c r="W41" s="963"/>
      <c r="X41" s="963"/>
      <c r="Y41" s="963"/>
      <c r="Z41" s="963"/>
      <c r="AA41" s="963"/>
      <c r="AB41" s="963"/>
      <c r="AC41" s="963"/>
      <c r="AD41" s="963"/>
      <c r="AE41" s="963"/>
      <c r="AF41" s="963"/>
      <c r="AG41" s="963"/>
      <c r="AH41" s="963"/>
      <c r="AI41" s="963"/>
      <c r="AJ41" s="963"/>
      <c r="AK41" s="963"/>
      <c r="AL41" s="963"/>
      <c r="AM41" s="963"/>
      <c r="AN41" s="963"/>
      <c r="AO41" s="963"/>
      <c r="AP41" s="963"/>
      <c r="AQ41" s="963"/>
      <c r="AR41" s="963"/>
      <c r="AS41" s="963"/>
      <c r="AT41" s="195"/>
      <c r="AU41" s="957" t="s">
        <v>534</v>
      </c>
      <c r="AV41" s="957"/>
      <c r="AW41" s="957"/>
      <c r="AX41" s="957"/>
      <c r="AY41" s="957"/>
      <c r="AZ41" s="174"/>
      <c r="BA41" s="271"/>
      <c r="BC41" s="44"/>
      <c r="BD41" s="62"/>
      <c r="BE41" s="57"/>
      <c r="BF41" s="57"/>
      <c r="BG41" s="57"/>
      <c r="BH41" s="64" t="s">
        <v>88</v>
      </c>
      <c r="BI41" s="76" t="s">
        <v>16</v>
      </c>
      <c r="BJ41" s="76" t="s">
        <v>16</v>
      </c>
      <c r="BK41" s="76" t="s">
        <v>16</v>
      </c>
      <c r="BL41" s="76" t="s">
        <v>16</v>
      </c>
      <c r="BM41" s="76" t="s">
        <v>16</v>
      </c>
      <c r="BN41" s="124" t="str">
        <f>IF(BA41="","",IF(AND($BM$13=1,BI41&lt;&gt;""),1,IF(AND($BM$13=2,BJ41&lt;&gt;""),1,IF(AND($BM$13=3,BK41&lt;&gt;""),1,IF(AND($BM$13=4,BL41&lt;&gt;""),1,IF(AND($BM$13=5,BM41&lt;&gt;""),1,0))))))</f>
        <v/>
      </c>
      <c r="BO41" s="65">
        <f>IF(BP41=0,0,IF(OR(BA41="x",BA41=""),0,IF(BA41="Y",1,0)))</f>
        <v>0</v>
      </c>
      <c r="BP41" s="126">
        <f>IF(BA41="x",0,SUM(BI42:BM42))</f>
        <v>1</v>
      </c>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row>
    <row r="42" spans="1:92" s="19" customFormat="1">
      <c r="A42" s="441"/>
      <c r="C42" s="446"/>
      <c r="I42" s="964"/>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c r="AL42" s="965"/>
      <c r="AM42" s="965"/>
      <c r="AN42" s="965"/>
      <c r="AO42" s="965"/>
      <c r="AP42" s="965"/>
      <c r="AQ42" s="965"/>
      <c r="AR42" s="965"/>
      <c r="AS42" s="965"/>
      <c r="BC42" s="44"/>
      <c r="BD42" s="62"/>
      <c r="BE42" s="57"/>
      <c r="BF42" s="57"/>
      <c r="BG42" s="57"/>
      <c r="BH42" s="198"/>
      <c r="BI42" s="126">
        <f>IF(AND($BM$13=1,BI41&lt;&gt;""),1,0)</f>
        <v>1</v>
      </c>
      <c r="BJ42" s="126">
        <f>IF(AND($BM$13=2,BJ41&lt;&gt;""),1,0)</f>
        <v>0</v>
      </c>
      <c r="BK42" s="126">
        <f>IF(AND($BM$13=3,BK41&lt;&gt;""),1,0)</f>
        <v>0</v>
      </c>
      <c r="BL42" s="126">
        <f>IF(AND($BM$13=4,BL41&lt;&gt;""),1,0)</f>
        <v>0</v>
      </c>
      <c r="BM42" s="126">
        <f>IF(AND($BM$13=5,BM41&lt;&gt;""),1,0)</f>
        <v>0</v>
      </c>
      <c r="BN42" s="199" t="s">
        <v>29</v>
      </c>
      <c r="BO42" s="199" t="s">
        <v>49</v>
      </c>
      <c r="BP42" s="84">
        <f>IF(BA41=0,0,IF(BN42=BA41,1,IF(BA41=BO42,1,0)))</f>
        <v>0</v>
      </c>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row>
    <row r="43" spans="1:92" s="19" customFormat="1" ht="12.75" customHeight="1">
      <c r="A43" s="441"/>
      <c r="C43" s="445" t="s">
        <v>16</v>
      </c>
      <c r="G43" s="317" t="s">
        <v>170</v>
      </c>
      <c r="I43" s="962" t="s">
        <v>245</v>
      </c>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c r="AM43" s="963"/>
      <c r="AN43" s="963"/>
      <c r="AO43" s="963"/>
      <c r="AP43" s="963"/>
      <c r="AQ43" s="963"/>
      <c r="AR43" s="963"/>
      <c r="AS43" s="963"/>
      <c r="AT43" s="195"/>
      <c r="AU43" s="957" t="s">
        <v>159</v>
      </c>
      <c r="AV43" s="957"/>
      <c r="AW43" s="957"/>
      <c r="AX43" s="957"/>
      <c r="AY43" s="957"/>
      <c r="AZ43" s="174"/>
      <c r="BA43" s="271"/>
      <c r="BC43" s="44"/>
      <c r="BD43" s="62"/>
      <c r="BE43" s="57"/>
      <c r="BF43" s="57"/>
      <c r="BG43" s="57"/>
      <c r="BH43" s="64" t="s">
        <v>88</v>
      </c>
      <c r="BI43" s="76" t="s">
        <v>16</v>
      </c>
      <c r="BJ43" s="76" t="s">
        <v>16</v>
      </c>
      <c r="BK43" s="76" t="s">
        <v>16</v>
      </c>
      <c r="BL43" s="76" t="s">
        <v>16</v>
      </c>
      <c r="BM43" s="76" t="s">
        <v>16</v>
      </c>
      <c r="BN43" s="124" t="str">
        <f>IF(BA43="","",IF(AND($BM$13=1,BI43&lt;&gt;""),1,IF(AND($BM$13=2,BJ43&lt;&gt;""),1,IF(AND($BM$13=3,BK43&lt;&gt;""),1,IF(AND($BM$13=4,BL43&lt;&gt;""),1,IF(AND($BM$13=5,BM43&lt;&gt;""),1,0))))))</f>
        <v/>
      </c>
      <c r="BO43" s="65">
        <f>IF(BP43=0,0,IF(OR(BA43="x",BA43=""),0,IF(BA43="Y",1,0)))</f>
        <v>0</v>
      </c>
      <c r="BP43" s="126">
        <f>IF(BA43="x",0,SUM(BI44:BM44))</f>
        <v>1</v>
      </c>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row>
    <row r="44" spans="1:92" s="19" customFormat="1">
      <c r="A44" s="441"/>
      <c r="C44" s="446"/>
      <c r="I44" s="964"/>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c r="AM44" s="965"/>
      <c r="AN44" s="965"/>
      <c r="AO44" s="965"/>
      <c r="AP44" s="965"/>
      <c r="AQ44" s="965"/>
      <c r="AR44" s="965"/>
      <c r="AS44" s="965"/>
      <c r="BC44" s="44"/>
      <c r="BD44" s="62"/>
      <c r="BE44" s="57"/>
      <c r="BF44" s="57"/>
      <c r="BG44" s="57"/>
      <c r="BH44" s="198"/>
      <c r="BI44" s="126">
        <f>IF(AND($BM$13=1,BI43&lt;&gt;""),1,0)</f>
        <v>1</v>
      </c>
      <c r="BJ44" s="126">
        <f>IF(AND($BM$13=2,BJ43&lt;&gt;""),1,0)</f>
        <v>0</v>
      </c>
      <c r="BK44" s="126">
        <f>IF(AND($BM$13=3,BK43&lt;&gt;""),1,0)</f>
        <v>0</v>
      </c>
      <c r="BL44" s="126">
        <f>IF(AND($BM$13=4,BL43&lt;&gt;""),1,0)</f>
        <v>0</v>
      </c>
      <c r="BM44" s="126">
        <f>IF(AND($BM$13=5,BM43&lt;&gt;""),1,0)</f>
        <v>0</v>
      </c>
      <c r="BN44" s="199" t="s">
        <v>29</v>
      </c>
      <c r="BO44" s="199"/>
      <c r="BP44" s="84">
        <f>IF(BA43=0,0,IF(BN44=BA43,1,IF(BA43=BO44,1,0)))</f>
        <v>0</v>
      </c>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row>
    <row r="45" spans="1:92" s="19" customFormat="1" ht="12.75" customHeight="1">
      <c r="A45" s="441"/>
      <c r="C45" s="445" t="s">
        <v>16</v>
      </c>
      <c r="G45" s="317" t="s">
        <v>171</v>
      </c>
      <c r="I45" s="962" t="s">
        <v>246</v>
      </c>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963"/>
      <c r="AR45" s="963"/>
      <c r="AS45" s="963"/>
      <c r="AT45" s="195"/>
      <c r="AU45" s="957" t="s">
        <v>534</v>
      </c>
      <c r="AV45" s="957"/>
      <c r="AW45" s="957"/>
      <c r="AX45" s="957"/>
      <c r="AY45" s="957"/>
      <c r="AZ45" s="174"/>
      <c r="BA45" s="271"/>
      <c r="BB45" s="18"/>
      <c r="BC45" s="44"/>
      <c r="BD45" s="62"/>
      <c r="BE45" s="57"/>
      <c r="BF45" s="57"/>
      <c r="BG45" s="57"/>
      <c r="BH45" s="64" t="s">
        <v>88</v>
      </c>
      <c r="BI45" s="76" t="s">
        <v>16</v>
      </c>
      <c r="BJ45" s="76" t="s">
        <v>16</v>
      </c>
      <c r="BK45" s="76" t="s">
        <v>16</v>
      </c>
      <c r="BL45" s="76" t="s">
        <v>16</v>
      </c>
      <c r="BM45" s="76" t="s">
        <v>16</v>
      </c>
      <c r="BN45" s="124" t="str">
        <f>IF(BA45="","",IF(AND($BM$13=1,BI45&lt;&gt;""),1,IF(AND($BM$13=2,BJ45&lt;&gt;""),1,IF(AND($BM$13=3,BK45&lt;&gt;""),1,IF(AND($BM$13=4,BL45&lt;&gt;""),1,IF(AND($BM$13=5,BM45&lt;&gt;""),1,0))))))</f>
        <v/>
      </c>
      <c r="BO45" s="65">
        <f>IF(BP45=0,0,IF(OR(BA45="x",BA45=""),0,IF(BA45="Y",1,0)))</f>
        <v>0</v>
      </c>
      <c r="BP45" s="126">
        <f>IF(BA45="x",0,SUM(BI46:BM46))</f>
        <v>1</v>
      </c>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row>
    <row r="46" spans="1:92" s="19" customFormat="1">
      <c r="A46" s="441"/>
      <c r="C46" s="446"/>
      <c r="I46" s="964"/>
      <c r="J46" s="965"/>
      <c r="K46" s="965"/>
      <c r="L46" s="965"/>
      <c r="M46" s="965"/>
      <c r="N46" s="965"/>
      <c r="O46" s="965"/>
      <c r="P46" s="965"/>
      <c r="Q46" s="965"/>
      <c r="R46" s="965"/>
      <c r="S46" s="965"/>
      <c r="T46" s="965"/>
      <c r="U46" s="965"/>
      <c r="V46" s="965"/>
      <c r="W46" s="965"/>
      <c r="X46" s="965"/>
      <c r="Y46" s="965"/>
      <c r="Z46" s="965"/>
      <c r="AA46" s="965"/>
      <c r="AB46" s="965"/>
      <c r="AC46" s="965"/>
      <c r="AD46" s="965"/>
      <c r="AE46" s="965"/>
      <c r="AF46" s="965"/>
      <c r="AG46" s="965"/>
      <c r="AH46" s="965"/>
      <c r="AI46" s="965"/>
      <c r="AJ46" s="965"/>
      <c r="AK46" s="965"/>
      <c r="AL46" s="965"/>
      <c r="AM46" s="965"/>
      <c r="AN46" s="965"/>
      <c r="AO46" s="965"/>
      <c r="AP46" s="965"/>
      <c r="AQ46" s="965"/>
      <c r="AR46" s="965"/>
      <c r="AS46" s="965"/>
      <c r="BC46" s="44"/>
      <c r="BD46" s="62"/>
      <c r="BE46" s="57"/>
      <c r="BF46" s="57"/>
      <c r="BG46" s="57"/>
      <c r="BH46" s="198"/>
      <c r="BI46" s="126">
        <f>IF(AND($BM$13=1,BI45&lt;&gt;""),1,0)</f>
        <v>1</v>
      </c>
      <c r="BJ46" s="126">
        <f>IF(AND($BM$13=2,BJ45&lt;&gt;""),1,0)</f>
        <v>0</v>
      </c>
      <c r="BK46" s="126">
        <f>IF(AND($BM$13=3,BK45&lt;&gt;""),1,0)</f>
        <v>0</v>
      </c>
      <c r="BL46" s="126">
        <f>IF(AND($BM$13=4,BL45&lt;&gt;""),1,0)</f>
        <v>0</v>
      </c>
      <c r="BM46" s="126">
        <f>IF(AND($BM$13=5,BM45&lt;&gt;""),1,0)</f>
        <v>0</v>
      </c>
      <c r="BN46" s="199" t="s">
        <v>29</v>
      </c>
      <c r="BO46" s="199" t="s">
        <v>49</v>
      </c>
      <c r="BP46" s="84">
        <f>IF(BA45=0,0,IF(BN46=BA45,1,IF(BA45=BO46,1,0)))</f>
        <v>0</v>
      </c>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row>
    <row r="47" spans="1:92" s="19" customFormat="1" ht="12.75" customHeight="1">
      <c r="A47" s="441"/>
      <c r="C47" s="445" t="s">
        <v>16</v>
      </c>
      <c r="G47" s="317" t="s">
        <v>239</v>
      </c>
      <c r="I47" s="962" t="s">
        <v>247</v>
      </c>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c r="AN47" s="963"/>
      <c r="AO47" s="963"/>
      <c r="AP47" s="963"/>
      <c r="AQ47" s="963"/>
      <c r="AR47" s="963"/>
      <c r="AS47" s="963"/>
      <c r="AT47" s="195"/>
      <c r="AU47" s="957" t="s">
        <v>159</v>
      </c>
      <c r="AV47" s="957"/>
      <c r="AW47" s="957"/>
      <c r="AX47" s="957"/>
      <c r="AY47" s="957"/>
      <c r="AZ47" s="174"/>
      <c r="BA47" s="271"/>
      <c r="BC47" s="44"/>
      <c r="BD47" s="62"/>
      <c r="BE47" s="57"/>
      <c r="BF47" s="57"/>
      <c r="BG47" s="57"/>
      <c r="BH47" s="64" t="s">
        <v>88</v>
      </c>
      <c r="BI47" s="76" t="s">
        <v>16</v>
      </c>
      <c r="BJ47" s="76" t="s">
        <v>16</v>
      </c>
      <c r="BK47" s="76" t="s">
        <v>16</v>
      </c>
      <c r="BL47" s="76" t="s">
        <v>16</v>
      </c>
      <c r="BM47" s="76" t="s">
        <v>16</v>
      </c>
      <c r="BN47" s="124" t="str">
        <f>IF(BA47="","",IF(AND($BM$13=1,BI47&lt;&gt;""),1,IF(AND($BM$13=2,BJ47&lt;&gt;""),1,IF(AND($BM$13=3,BK47&lt;&gt;""),1,IF(AND($BM$13=4,BL47&lt;&gt;""),1,IF(AND($BM$13=5,BM47&lt;&gt;""),1,0))))))</f>
        <v/>
      </c>
      <c r="BO47" s="65">
        <f>IF(BP47=0,0,IF(OR(BA47="x",BA47=""),0,IF(BA47="Y",1,0)))</f>
        <v>0</v>
      </c>
      <c r="BP47" s="126">
        <f>IF(BA47="x",0,SUM(BI48:BM48))</f>
        <v>1</v>
      </c>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row>
    <row r="48" spans="1:92" s="19" customFormat="1">
      <c r="A48" s="441"/>
      <c r="C48" s="446"/>
      <c r="I48" s="964"/>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c r="AM48" s="965"/>
      <c r="AN48" s="965"/>
      <c r="AO48" s="965"/>
      <c r="AP48" s="965"/>
      <c r="AQ48" s="965"/>
      <c r="AR48" s="965"/>
      <c r="AS48" s="965"/>
      <c r="BC48" s="44"/>
      <c r="BD48" s="62"/>
      <c r="BE48" s="57"/>
      <c r="BF48" s="57"/>
      <c r="BG48" s="57"/>
      <c r="BH48" s="198"/>
      <c r="BI48" s="126">
        <f>IF(AND($BM$13=1,BI47&lt;&gt;""),1,0)</f>
        <v>1</v>
      </c>
      <c r="BJ48" s="126">
        <f>IF(AND($BM$13=2,BJ47&lt;&gt;""),1,0)</f>
        <v>0</v>
      </c>
      <c r="BK48" s="126">
        <f>IF(AND($BM$13=3,BK47&lt;&gt;""),1,0)</f>
        <v>0</v>
      </c>
      <c r="BL48" s="126">
        <f>IF(AND($BM$13=4,BL47&lt;&gt;""),1,0)</f>
        <v>0</v>
      </c>
      <c r="BM48" s="126">
        <f>IF(AND($BM$13=5,BM47&lt;&gt;""),1,0)</f>
        <v>0</v>
      </c>
      <c r="BN48" s="199" t="s">
        <v>29</v>
      </c>
      <c r="BO48" s="199"/>
      <c r="BP48" s="84">
        <f>IF(BA47=0,0,IF(BN48=BA47,1,IF(BA47=BO48,1,0)))</f>
        <v>0</v>
      </c>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row>
    <row r="49" spans="1:92" s="19" customFormat="1" ht="13.25" customHeight="1">
      <c r="A49" s="441"/>
      <c r="C49" s="445" t="s">
        <v>16</v>
      </c>
      <c r="G49" s="320" t="s">
        <v>240</v>
      </c>
      <c r="I49" s="962" t="s">
        <v>816</v>
      </c>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c r="AN49" s="963"/>
      <c r="AO49" s="963"/>
      <c r="AP49" s="963"/>
      <c r="AQ49" s="963"/>
      <c r="AR49" s="963"/>
      <c r="AS49" s="963"/>
      <c r="AT49" s="318"/>
      <c r="AU49" s="957" t="s">
        <v>159</v>
      </c>
      <c r="AV49" s="957"/>
      <c r="AW49" s="957"/>
      <c r="AX49" s="957"/>
      <c r="AY49" s="957"/>
      <c r="AZ49" s="319"/>
      <c r="BA49" s="271"/>
      <c r="BC49" s="44"/>
      <c r="BD49" s="62"/>
      <c r="BE49" s="57"/>
      <c r="BF49" s="57"/>
      <c r="BG49" s="57"/>
      <c r="BH49" s="64" t="s">
        <v>88</v>
      </c>
      <c r="BI49" s="76" t="s">
        <v>16</v>
      </c>
      <c r="BJ49" s="76" t="s">
        <v>16</v>
      </c>
      <c r="BK49" s="76" t="s">
        <v>16</v>
      </c>
      <c r="BL49" s="76" t="s">
        <v>16</v>
      </c>
      <c r="BM49" s="76" t="s">
        <v>16</v>
      </c>
      <c r="BN49" s="124" t="str">
        <f>IF(BA49="","",IF(AND($BM$13=1,BI49&lt;&gt;""),1,IF(AND($BM$13=2,BJ49&lt;&gt;""),1,IF(AND($BM$13=3,BK49&lt;&gt;""),1,IF(AND($BM$13=4,BL49&lt;&gt;""),1,IF(AND($BM$13=5,BM49&lt;&gt;""),1,0))))))</f>
        <v/>
      </c>
      <c r="BO49" s="65">
        <f>IF(BP49=0,0,IF(OR(BA49="x",BA49=""),0,IF(BA49="Y",1,0)))</f>
        <v>0</v>
      </c>
      <c r="BP49" s="126">
        <f>IF(BA49="x",0,SUM(BI50:BM50))</f>
        <v>1</v>
      </c>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row>
    <row r="50" spans="1:92" s="19" customFormat="1">
      <c r="A50" s="441"/>
      <c r="C50" s="446"/>
      <c r="I50" s="964"/>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c r="AL50" s="965"/>
      <c r="AM50" s="965"/>
      <c r="AN50" s="965"/>
      <c r="AO50" s="965"/>
      <c r="AP50" s="965"/>
      <c r="AQ50" s="965"/>
      <c r="AR50" s="965"/>
      <c r="AS50" s="965"/>
      <c r="AT50" s="6"/>
      <c r="AU50" s="6"/>
      <c r="AV50" s="6"/>
      <c r="AW50" s="6"/>
      <c r="AX50" s="6"/>
      <c r="AY50" s="6"/>
      <c r="AZ50" s="6"/>
      <c r="BC50" s="44"/>
      <c r="BD50" s="62"/>
      <c r="BE50" s="57"/>
      <c r="BF50" s="57"/>
      <c r="BG50" s="57"/>
      <c r="BH50" s="198"/>
      <c r="BI50" s="126">
        <f>IF(AND($BM$13=1,BI49&lt;&gt;""),1,0)</f>
        <v>1</v>
      </c>
      <c r="BJ50" s="126">
        <f>IF(AND($BM$13=2,BJ49&lt;&gt;""),1,0)</f>
        <v>0</v>
      </c>
      <c r="BK50" s="126">
        <f>IF(AND($BM$13=3,BK49&lt;&gt;""),1,0)</f>
        <v>0</v>
      </c>
      <c r="BL50" s="126">
        <f>IF(AND($BM$13=4,BL49&lt;&gt;""),1,0)</f>
        <v>0</v>
      </c>
      <c r="BM50" s="126">
        <f>IF(AND($BM$13=5,BM49&lt;&gt;""),1,0)</f>
        <v>0</v>
      </c>
      <c r="BN50" s="199" t="s">
        <v>29</v>
      </c>
      <c r="BO50" s="199"/>
      <c r="BP50" s="84">
        <f>IF(BA49=0,0,IF(BN50=BA49,1,IF(BA49=BO50,1,0)))</f>
        <v>0</v>
      </c>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row>
    <row r="51" spans="1:92" s="19" customFormat="1" ht="13.25" customHeight="1">
      <c r="A51" s="441"/>
      <c r="C51" s="445" t="s">
        <v>16</v>
      </c>
      <c r="G51" s="317" t="s">
        <v>241</v>
      </c>
      <c r="H51" s="6"/>
      <c r="I51" s="958" t="s">
        <v>288</v>
      </c>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c r="AL51" s="959"/>
      <c r="AM51" s="959"/>
      <c r="AN51" s="959"/>
      <c r="AO51" s="959"/>
      <c r="AP51" s="959"/>
      <c r="AQ51" s="959"/>
      <c r="AR51" s="959"/>
      <c r="AS51" s="959"/>
      <c r="AT51" s="318"/>
      <c r="AU51" s="957" t="s">
        <v>159</v>
      </c>
      <c r="AV51" s="957"/>
      <c r="AW51" s="957"/>
      <c r="AX51" s="957"/>
      <c r="AY51" s="957"/>
      <c r="AZ51" s="319"/>
      <c r="BA51" s="271"/>
      <c r="BC51" s="44"/>
      <c r="BD51" s="62"/>
      <c r="BE51" s="57"/>
      <c r="BF51" s="57"/>
      <c r="BG51" s="57"/>
      <c r="BH51" s="64" t="s">
        <v>88</v>
      </c>
      <c r="BI51" s="76" t="s">
        <v>16</v>
      </c>
      <c r="BJ51" s="76" t="s">
        <v>16</v>
      </c>
      <c r="BK51" s="76" t="s">
        <v>16</v>
      </c>
      <c r="BL51" s="76" t="s">
        <v>16</v>
      </c>
      <c r="BM51" s="76" t="s">
        <v>16</v>
      </c>
      <c r="BN51" s="124" t="str">
        <f>IF(BA51="","",IF(AND($BM$13=1,BI51&lt;&gt;""),1,IF(AND($BM$13=2,BJ51&lt;&gt;""),1,IF(AND($BM$13=3,BK51&lt;&gt;""),1,IF(AND($BM$13=4,BL51&lt;&gt;""),1,IF(AND($BM$13=5,BM51&lt;&gt;""),1,0))))))</f>
        <v/>
      </c>
      <c r="BO51" s="65">
        <f>IF(BP51=0,0,IF(OR(BA51="x",BA51=""),0,IF(BA51="Y",1,0)))</f>
        <v>0</v>
      </c>
      <c r="BP51" s="126">
        <f>IF(BA51="x",0,SUM(BI52:BM52))</f>
        <v>1</v>
      </c>
      <c r="BQ51" s="57"/>
      <c r="BR51" s="57"/>
      <c r="BS51" s="57"/>
      <c r="BT51" s="57"/>
      <c r="BU51" s="57"/>
      <c r="BV51" s="57"/>
      <c r="BW51" s="57"/>
      <c r="BX51" s="57"/>
      <c r="BY51" s="57"/>
      <c r="BZ51" s="57"/>
      <c r="CA51" s="57"/>
      <c r="CB51" s="57"/>
      <c r="CC51" s="57"/>
      <c r="CD51" s="148"/>
      <c r="CE51" s="148"/>
      <c r="CF51" s="148"/>
      <c r="CG51" s="148"/>
      <c r="CH51" s="148"/>
      <c r="CI51" s="148"/>
      <c r="CJ51" s="148"/>
      <c r="CK51" s="148"/>
      <c r="CL51" s="148"/>
      <c r="CM51" s="148"/>
      <c r="CN51" s="148"/>
    </row>
    <row r="52" spans="1:92" s="19" customFormat="1">
      <c r="A52" s="441"/>
      <c r="C52" s="446"/>
      <c r="G52" s="6"/>
      <c r="H52" s="6"/>
      <c r="I52" s="960"/>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1"/>
      <c r="AR52" s="961"/>
      <c r="AS52" s="961"/>
      <c r="AT52" s="6"/>
      <c r="AU52" s="6"/>
      <c r="AV52" s="6"/>
      <c r="AW52" s="6"/>
      <c r="AX52" s="6"/>
      <c r="AY52" s="6"/>
      <c r="AZ52" s="6"/>
      <c r="BC52" s="44"/>
      <c r="BD52" s="62"/>
      <c r="BE52" s="57"/>
      <c r="BF52" s="57"/>
      <c r="BG52" s="57"/>
      <c r="BH52" s="198"/>
      <c r="BI52" s="126">
        <f>IF(AND($BM$13=1,BI51&lt;&gt;""),1,0)</f>
        <v>1</v>
      </c>
      <c r="BJ52" s="126">
        <f>IF(AND($BM$13=2,BJ51&lt;&gt;""),1,0)</f>
        <v>0</v>
      </c>
      <c r="BK52" s="126">
        <f>IF(AND($BM$13=3,BK51&lt;&gt;""),1,0)</f>
        <v>0</v>
      </c>
      <c r="BL52" s="126">
        <f>IF(AND($BM$13=4,BL51&lt;&gt;""),1,0)</f>
        <v>0</v>
      </c>
      <c r="BM52" s="126">
        <f>IF(AND($BM$13=5,BM51&lt;&gt;""),1,0)</f>
        <v>0</v>
      </c>
      <c r="BN52" s="199" t="s">
        <v>29</v>
      </c>
      <c r="BO52" s="199"/>
      <c r="BP52" s="84">
        <f>IF(BA51=0,0,IF(BN52=BA51,1,IF(BA51=BO52,1,0)))</f>
        <v>0</v>
      </c>
      <c r="BQ52" s="57"/>
      <c r="BR52" s="57"/>
      <c r="BS52" s="57"/>
      <c r="BT52" s="57"/>
      <c r="BU52" s="57"/>
      <c r="BV52" s="57"/>
      <c r="BW52" s="57"/>
      <c r="BX52" s="57"/>
      <c r="BY52" s="57"/>
      <c r="BZ52" s="57"/>
      <c r="CA52" s="57"/>
      <c r="CB52" s="57"/>
      <c r="CC52" s="57"/>
      <c r="CD52" s="148"/>
      <c r="CE52" s="148"/>
      <c r="CF52" s="148"/>
      <c r="CG52" s="148"/>
      <c r="CH52" s="148"/>
      <c r="CI52" s="148"/>
      <c r="CJ52" s="148"/>
      <c r="CK52" s="148"/>
      <c r="CL52" s="148"/>
      <c r="CM52" s="148"/>
      <c r="CN52" s="148"/>
    </row>
    <row r="53" spans="1:92" s="19" customFormat="1" ht="13.25" customHeight="1">
      <c r="A53" s="441"/>
      <c r="C53" s="445" t="s">
        <v>16</v>
      </c>
      <c r="G53" s="317" t="s">
        <v>242</v>
      </c>
      <c r="H53" s="6"/>
      <c r="I53" s="958" t="s">
        <v>334</v>
      </c>
      <c r="J53" s="959"/>
      <c r="K53" s="959"/>
      <c r="L53" s="959"/>
      <c r="M53" s="959"/>
      <c r="N53" s="959"/>
      <c r="O53" s="959"/>
      <c r="P53" s="959"/>
      <c r="Q53" s="959"/>
      <c r="R53" s="959"/>
      <c r="S53" s="959"/>
      <c r="T53" s="959"/>
      <c r="U53" s="959"/>
      <c r="V53" s="959"/>
      <c r="W53" s="959"/>
      <c r="X53" s="959"/>
      <c r="Y53" s="959"/>
      <c r="Z53" s="959"/>
      <c r="AA53" s="959"/>
      <c r="AB53" s="959"/>
      <c r="AC53" s="959"/>
      <c r="AD53" s="959"/>
      <c r="AE53" s="959"/>
      <c r="AF53" s="959"/>
      <c r="AG53" s="959"/>
      <c r="AH53" s="959"/>
      <c r="AI53" s="959"/>
      <c r="AJ53" s="959"/>
      <c r="AK53" s="959"/>
      <c r="AL53" s="959"/>
      <c r="AM53" s="959"/>
      <c r="AN53" s="959"/>
      <c r="AO53" s="959"/>
      <c r="AP53" s="959"/>
      <c r="AQ53" s="959"/>
      <c r="AR53" s="959"/>
      <c r="AS53" s="959"/>
      <c r="AT53" s="318"/>
      <c r="AU53" s="957" t="s">
        <v>159</v>
      </c>
      <c r="AV53" s="957"/>
      <c r="AW53" s="957"/>
      <c r="AX53" s="957"/>
      <c r="AY53" s="957"/>
      <c r="AZ53" s="319"/>
      <c r="BA53" s="271"/>
      <c r="BC53" s="44"/>
      <c r="BD53" s="62"/>
      <c r="BE53" s="57"/>
      <c r="BF53" s="57"/>
      <c r="BG53" s="57"/>
      <c r="BH53" s="64" t="s">
        <v>88</v>
      </c>
      <c r="BI53" s="76" t="s">
        <v>16</v>
      </c>
      <c r="BJ53" s="76" t="s">
        <v>16</v>
      </c>
      <c r="BK53" s="76" t="s">
        <v>16</v>
      </c>
      <c r="BL53" s="76" t="s">
        <v>16</v>
      </c>
      <c r="BM53" s="76" t="s">
        <v>16</v>
      </c>
      <c r="BN53" s="124" t="str">
        <f>IF(BA53="","",IF(AND($BM$13=1,BI53&lt;&gt;""),1,IF(AND($BM$13=2,BJ53&lt;&gt;""),1,IF(AND($BM$13=3,BK53&lt;&gt;""),1,IF(AND($BM$13=4,BL53&lt;&gt;""),1,IF(AND($BM$13=5,BM53&lt;&gt;""),1,0))))))</f>
        <v/>
      </c>
      <c r="BO53" s="65">
        <f>IF(BP53=0,0,IF(OR(BA53="x",BA53=""),0,IF(BA53="Y",1,0)))</f>
        <v>0</v>
      </c>
      <c r="BP53" s="126">
        <f>IF(BA53="x",0,SUM(BI54:BM54))</f>
        <v>1</v>
      </c>
      <c r="BQ53" s="57"/>
      <c r="BR53" s="57"/>
      <c r="BS53" s="57"/>
      <c r="BT53" s="57"/>
      <c r="BU53" s="57"/>
      <c r="BV53" s="57"/>
      <c r="BW53" s="57"/>
      <c r="BX53" s="57"/>
      <c r="BY53" s="57"/>
      <c r="BZ53" s="57"/>
      <c r="CA53" s="57"/>
      <c r="CB53" s="57"/>
      <c r="CC53" s="57"/>
      <c r="CD53" s="148"/>
      <c r="CE53" s="148"/>
      <c r="CF53" s="148"/>
      <c r="CG53" s="148"/>
      <c r="CH53" s="148"/>
      <c r="CI53" s="148"/>
      <c r="CJ53" s="148"/>
      <c r="CK53" s="148"/>
      <c r="CL53" s="148"/>
      <c r="CM53" s="148"/>
      <c r="CN53" s="148"/>
    </row>
    <row r="54" spans="1:92" s="19" customFormat="1">
      <c r="A54" s="441"/>
      <c r="C54" s="446"/>
      <c r="G54" s="6"/>
      <c r="H54" s="6"/>
      <c r="I54" s="960"/>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6"/>
      <c r="AU54" s="6"/>
      <c r="AV54" s="6"/>
      <c r="AW54" s="6"/>
      <c r="AX54" s="6"/>
      <c r="AY54" s="6"/>
      <c r="AZ54" s="6"/>
      <c r="BC54" s="44"/>
      <c r="BD54" s="62"/>
      <c r="BE54" s="57"/>
      <c r="BF54" s="57"/>
      <c r="BG54" s="57"/>
      <c r="BH54" s="198"/>
      <c r="BI54" s="126">
        <f>IF(AND($BM$13=1,BI53&lt;&gt;""),1,0)</f>
        <v>1</v>
      </c>
      <c r="BJ54" s="126">
        <f>IF(AND($BM$13=2,BJ53&lt;&gt;""),1,0)</f>
        <v>0</v>
      </c>
      <c r="BK54" s="126">
        <f>IF(AND($BM$13=3,BK53&lt;&gt;""),1,0)</f>
        <v>0</v>
      </c>
      <c r="BL54" s="126">
        <f>IF(AND($BM$13=4,BL53&lt;&gt;""),1,0)</f>
        <v>0</v>
      </c>
      <c r="BM54" s="126">
        <f>IF(AND($BM$13=5,BM53&lt;&gt;""),1,0)</f>
        <v>0</v>
      </c>
      <c r="BN54" s="199" t="s">
        <v>29</v>
      </c>
      <c r="BO54" s="199"/>
      <c r="BP54" s="84">
        <f>IF(BA53=0,0,IF(BN54=BA53,1,IF(BA53=BO54,1,0)))</f>
        <v>0</v>
      </c>
      <c r="BQ54" s="57"/>
      <c r="BR54" s="57"/>
      <c r="BS54" s="57"/>
      <c r="BT54" s="57"/>
      <c r="BU54" s="57"/>
      <c r="BV54" s="57"/>
      <c r="BW54" s="57"/>
      <c r="BX54" s="57"/>
      <c r="BY54" s="57"/>
      <c r="BZ54" s="57"/>
      <c r="CA54" s="57"/>
      <c r="CB54" s="57"/>
      <c r="CC54" s="57"/>
      <c r="CD54" s="148"/>
      <c r="CE54" s="148"/>
      <c r="CF54" s="148"/>
      <c r="CG54" s="148"/>
      <c r="CH54" s="148"/>
      <c r="CI54" s="148"/>
      <c r="CJ54" s="148"/>
      <c r="CK54" s="148"/>
      <c r="CL54" s="148"/>
      <c r="CM54" s="148"/>
      <c r="CN54" s="148"/>
    </row>
    <row r="55" spans="1:92" s="19" customFormat="1" ht="13.25" customHeight="1">
      <c r="A55" s="441"/>
      <c r="C55" s="445" t="s">
        <v>16</v>
      </c>
      <c r="G55" s="317" t="s">
        <v>243</v>
      </c>
      <c r="H55" s="6"/>
      <c r="I55" s="958" t="s">
        <v>454</v>
      </c>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c r="AG55" s="959"/>
      <c r="AH55" s="959"/>
      <c r="AI55" s="959"/>
      <c r="AJ55" s="959"/>
      <c r="AK55" s="959"/>
      <c r="AL55" s="959"/>
      <c r="AM55" s="959"/>
      <c r="AN55" s="959"/>
      <c r="AO55" s="959"/>
      <c r="AP55" s="959"/>
      <c r="AQ55" s="959"/>
      <c r="AR55" s="959"/>
      <c r="AS55" s="959"/>
      <c r="AT55" s="318"/>
      <c r="AU55" s="957" t="s">
        <v>159</v>
      </c>
      <c r="AV55" s="957"/>
      <c r="AW55" s="957"/>
      <c r="AX55" s="957"/>
      <c r="AY55" s="957"/>
      <c r="AZ55" s="319"/>
      <c r="BA55" s="271"/>
      <c r="BC55" s="44"/>
      <c r="BD55" s="62"/>
      <c r="BE55" s="57"/>
      <c r="BF55" s="57"/>
      <c r="BG55" s="57"/>
      <c r="BH55" s="64" t="s">
        <v>88</v>
      </c>
      <c r="BI55" s="76" t="s">
        <v>16</v>
      </c>
      <c r="BJ55" s="76" t="s">
        <v>16</v>
      </c>
      <c r="BK55" s="76" t="s">
        <v>16</v>
      </c>
      <c r="BL55" s="76" t="s">
        <v>16</v>
      </c>
      <c r="BM55" s="76" t="s">
        <v>16</v>
      </c>
      <c r="BN55" s="124" t="str">
        <f>IF(BA55="","",IF(AND($BM$13=1,BI55&lt;&gt;""),1,IF(AND($BM$13=2,BJ55&lt;&gt;""),1,IF(AND($BM$13=3,BK55&lt;&gt;""),1,IF(AND($BM$13=4,BL55&lt;&gt;""),1,IF(AND($BM$13=5,BM55&lt;&gt;""),1,0))))))</f>
        <v/>
      </c>
      <c r="BO55" s="65">
        <f>IF(BP55=0,0,IF(OR(BA55="x",BA55=""),0,IF(BA55="Y",1,0)))</f>
        <v>0</v>
      </c>
      <c r="BP55" s="126">
        <f>IF(BA55="x",0,SUM(BI56:BM56))</f>
        <v>1</v>
      </c>
      <c r="BQ55" s="57"/>
      <c r="BR55" s="57"/>
      <c r="BS55" s="57"/>
      <c r="BT55" s="57"/>
      <c r="BU55" s="57"/>
      <c r="BV55" s="57"/>
      <c r="BW55" s="57"/>
      <c r="BX55" s="57"/>
      <c r="BY55" s="57"/>
      <c r="BZ55" s="57"/>
      <c r="CA55" s="57"/>
      <c r="CB55" s="57"/>
      <c r="CC55" s="57"/>
      <c r="CD55" s="148"/>
      <c r="CE55" s="148"/>
      <c r="CF55" s="148"/>
      <c r="CG55" s="148"/>
      <c r="CH55" s="148"/>
      <c r="CI55" s="148"/>
      <c r="CJ55" s="148"/>
      <c r="CK55" s="148"/>
      <c r="CL55" s="148"/>
      <c r="CM55" s="148"/>
      <c r="CN55" s="148"/>
    </row>
    <row r="56" spans="1:92" s="19" customFormat="1">
      <c r="A56" s="441"/>
      <c r="C56" s="446"/>
      <c r="G56" s="6"/>
      <c r="H56" s="6"/>
      <c r="I56" s="960"/>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6"/>
      <c r="AU56" s="6"/>
      <c r="AV56" s="6"/>
      <c r="AW56" s="6"/>
      <c r="AX56" s="6"/>
      <c r="AY56" s="6"/>
      <c r="AZ56" s="6"/>
      <c r="BC56" s="44"/>
      <c r="BD56" s="62"/>
      <c r="BE56" s="57"/>
      <c r="BF56" s="57"/>
      <c r="BG56" s="57"/>
      <c r="BH56" s="198"/>
      <c r="BI56" s="126">
        <f>IF(AND($BM$13=1,BI55&lt;&gt;""),1,0)</f>
        <v>1</v>
      </c>
      <c r="BJ56" s="126">
        <f>IF(AND($BM$13=2,BJ55&lt;&gt;""),1,0)</f>
        <v>0</v>
      </c>
      <c r="BK56" s="126">
        <f>IF(AND($BM$13=3,BK55&lt;&gt;""),1,0)</f>
        <v>0</v>
      </c>
      <c r="BL56" s="126">
        <f>IF(AND($BM$13=4,BL55&lt;&gt;""),1,0)</f>
        <v>0</v>
      </c>
      <c r="BM56" s="126">
        <f>IF(AND($BM$13=5,BM55&lt;&gt;""),1,0)</f>
        <v>0</v>
      </c>
      <c r="BN56" s="199" t="s">
        <v>29</v>
      </c>
      <c r="BO56" s="199"/>
      <c r="BP56" s="84">
        <f>IF(BA55=0,0,IF(BN56=BA55,1,IF(BA55=BO56,1,0)))</f>
        <v>0</v>
      </c>
      <c r="BQ56" s="57"/>
      <c r="BR56" s="57"/>
      <c r="BS56" s="57"/>
      <c r="BT56" s="57"/>
      <c r="BU56" s="57"/>
      <c r="BV56" s="57"/>
      <c r="BW56" s="57"/>
      <c r="BX56" s="57"/>
      <c r="BY56" s="57"/>
      <c r="BZ56" s="57"/>
      <c r="CA56" s="57"/>
      <c r="CB56" s="57"/>
      <c r="CC56" s="57"/>
      <c r="CD56" s="148"/>
      <c r="CE56" s="148"/>
      <c r="CF56" s="148"/>
      <c r="CG56" s="148"/>
      <c r="CH56" s="148"/>
      <c r="CI56" s="148"/>
      <c r="CJ56" s="148"/>
      <c r="CK56" s="148"/>
      <c r="CL56" s="148"/>
      <c r="CM56" s="148"/>
      <c r="CN56" s="148"/>
    </row>
    <row r="57" spans="1:92" s="19" customFormat="1" ht="13.25" customHeight="1">
      <c r="A57" s="441"/>
      <c r="C57" s="445" t="s">
        <v>16</v>
      </c>
      <c r="G57" s="317" t="s">
        <v>445</v>
      </c>
      <c r="H57" s="6"/>
      <c r="I57" s="958" t="s">
        <v>449</v>
      </c>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c r="AG57" s="959"/>
      <c r="AH57" s="959"/>
      <c r="AI57" s="959"/>
      <c r="AJ57" s="959"/>
      <c r="AK57" s="959"/>
      <c r="AL57" s="959"/>
      <c r="AM57" s="959"/>
      <c r="AN57" s="959"/>
      <c r="AO57" s="959"/>
      <c r="AP57" s="959"/>
      <c r="AQ57" s="959"/>
      <c r="AR57" s="959"/>
      <c r="AS57" s="959"/>
      <c r="AT57" s="318"/>
      <c r="AU57" s="957" t="s">
        <v>159</v>
      </c>
      <c r="AV57" s="957"/>
      <c r="AW57" s="957"/>
      <c r="AX57" s="957"/>
      <c r="AY57" s="957"/>
      <c r="AZ57" s="319"/>
      <c r="BA57" s="271"/>
      <c r="BC57" s="44"/>
      <c r="BD57" s="62"/>
      <c r="BE57" s="57"/>
      <c r="BF57" s="57"/>
      <c r="BG57" s="57"/>
      <c r="BH57" s="64" t="s">
        <v>88</v>
      </c>
      <c r="BI57" s="76" t="s">
        <v>16</v>
      </c>
      <c r="BJ57" s="76" t="s">
        <v>16</v>
      </c>
      <c r="BK57" s="76" t="s">
        <v>16</v>
      </c>
      <c r="BL57" s="76" t="s">
        <v>16</v>
      </c>
      <c r="BM57" s="76" t="s">
        <v>16</v>
      </c>
      <c r="BN57" s="124" t="str">
        <f>IF(BA57="","",IF(AND($BM$13=1,BI57&lt;&gt;""),1,IF(AND($BM$13=2,BJ57&lt;&gt;""),1,IF(AND($BM$13=3,BK57&lt;&gt;""),1,IF(AND($BM$13=4,BL57&lt;&gt;""),1,IF(AND($BM$13=5,BM57&lt;&gt;""),1,0))))))</f>
        <v/>
      </c>
      <c r="BO57" s="65">
        <f>IF(BP57=0,0,IF(OR(BA57="x",BA57=""),0,IF(BA57="Y",1,0)))</f>
        <v>0</v>
      </c>
      <c r="BP57" s="126">
        <f>IF(BA57="x",0,SUM(BI58:BM58))</f>
        <v>1</v>
      </c>
      <c r="BQ57" s="57"/>
      <c r="BR57" s="57"/>
      <c r="BS57" s="57"/>
      <c r="BT57" s="57"/>
      <c r="BU57" s="57"/>
      <c r="BV57" s="57"/>
      <c r="BW57" s="57"/>
      <c r="BX57" s="57"/>
      <c r="BY57" s="57"/>
      <c r="BZ57" s="57"/>
      <c r="CA57" s="57"/>
      <c r="CB57" s="57"/>
      <c r="CC57" s="57"/>
      <c r="CD57" s="148"/>
      <c r="CE57" s="148"/>
      <c r="CF57" s="148"/>
      <c r="CG57" s="148"/>
      <c r="CH57" s="148"/>
      <c r="CI57" s="148"/>
      <c r="CJ57" s="148"/>
      <c r="CK57" s="148"/>
      <c r="CL57" s="148"/>
      <c r="CM57" s="148"/>
      <c r="CN57" s="148"/>
    </row>
    <row r="58" spans="1:92" s="19" customFormat="1">
      <c r="A58" s="441"/>
      <c r="C58" s="446"/>
      <c r="G58" s="6"/>
      <c r="H58" s="6"/>
      <c r="I58" s="960"/>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6"/>
      <c r="AU58" s="6"/>
      <c r="AV58" s="6"/>
      <c r="AW58" s="6"/>
      <c r="AX58" s="6"/>
      <c r="AY58" s="6"/>
      <c r="AZ58" s="6"/>
      <c r="BC58" s="44"/>
      <c r="BD58" s="62"/>
      <c r="BE58" s="57"/>
      <c r="BF58" s="57"/>
      <c r="BG58" s="57"/>
      <c r="BH58" s="198"/>
      <c r="BI58" s="126">
        <f>IF(AND($BM$13=1,BI57&lt;&gt;""),1,0)</f>
        <v>1</v>
      </c>
      <c r="BJ58" s="126">
        <f>IF(AND($BM$13=2,BJ57&lt;&gt;""),1,0)</f>
        <v>0</v>
      </c>
      <c r="BK58" s="126">
        <f>IF(AND($BM$13=3,BK57&lt;&gt;""),1,0)</f>
        <v>0</v>
      </c>
      <c r="BL58" s="126">
        <f>IF(AND($BM$13=4,BL57&lt;&gt;""),1,0)</f>
        <v>0</v>
      </c>
      <c r="BM58" s="126">
        <f>IF(AND($BM$13=5,BM57&lt;&gt;""),1,0)</f>
        <v>0</v>
      </c>
      <c r="BN58" s="199" t="s">
        <v>29</v>
      </c>
      <c r="BO58" s="199"/>
      <c r="BP58" s="84">
        <f>IF(BA57=0,0,IF(BN58=BA57,1,IF(BA57=BO58,1,0)))</f>
        <v>0</v>
      </c>
      <c r="BQ58" s="57"/>
      <c r="BR58" s="57"/>
      <c r="BS58" s="57"/>
      <c r="BT58" s="57"/>
      <c r="BU58" s="57"/>
      <c r="BV58" s="57"/>
      <c r="BW58" s="57"/>
      <c r="BX58" s="57"/>
      <c r="BY58" s="57"/>
      <c r="BZ58" s="57"/>
      <c r="CA58" s="57"/>
      <c r="CB58" s="57"/>
      <c r="CC58" s="57"/>
      <c r="CD58" s="148"/>
      <c r="CE58" s="148"/>
      <c r="CF58" s="148"/>
      <c r="CG58" s="148"/>
      <c r="CH58" s="148"/>
      <c r="CI58" s="148"/>
      <c r="CJ58" s="148"/>
      <c r="CK58" s="148"/>
      <c r="CL58" s="148"/>
      <c r="CM58" s="148"/>
      <c r="CN58" s="148"/>
    </row>
    <row r="59" spans="1:92" s="19" customFormat="1" ht="13.25" customHeight="1">
      <c r="A59" s="441"/>
      <c r="C59" s="445" t="s">
        <v>16</v>
      </c>
      <c r="G59" s="317" t="s">
        <v>446</v>
      </c>
      <c r="H59" s="6"/>
      <c r="I59" s="958" t="s">
        <v>450</v>
      </c>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c r="AI59" s="959"/>
      <c r="AJ59" s="959"/>
      <c r="AK59" s="959"/>
      <c r="AL59" s="959"/>
      <c r="AM59" s="959"/>
      <c r="AN59" s="959"/>
      <c r="AO59" s="959"/>
      <c r="AP59" s="959"/>
      <c r="AQ59" s="959"/>
      <c r="AR59" s="959"/>
      <c r="AS59" s="959"/>
      <c r="AT59" s="318"/>
      <c r="AU59" s="957" t="s">
        <v>534</v>
      </c>
      <c r="AV59" s="957"/>
      <c r="AW59" s="957"/>
      <c r="AX59" s="957"/>
      <c r="AY59" s="957"/>
      <c r="AZ59" s="319"/>
      <c r="BA59" s="271"/>
      <c r="BC59" s="44"/>
      <c r="BD59" s="62"/>
      <c r="BE59" s="57"/>
      <c r="BF59" s="57"/>
      <c r="BG59" s="57"/>
      <c r="BH59" s="64" t="s">
        <v>88</v>
      </c>
      <c r="BI59" s="76" t="s">
        <v>16</v>
      </c>
      <c r="BJ59" s="76" t="s">
        <v>16</v>
      </c>
      <c r="BK59" s="76" t="s">
        <v>16</v>
      </c>
      <c r="BL59" s="76" t="s">
        <v>16</v>
      </c>
      <c r="BM59" s="76" t="s">
        <v>16</v>
      </c>
      <c r="BN59" s="124" t="str">
        <f>IF(BA59="","",IF(AND($BM$13=1,BI59&lt;&gt;""),1,IF(AND($BM$13=2,BJ59&lt;&gt;""),1,IF(AND($BM$13=3,BK59&lt;&gt;""),1,IF(AND($BM$13=4,BL59&lt;&gt;""),1,IF(AND($BM$13=5,BM59&lt;&gt;""),1,0))))))</f>
        <v/>
      </c>
      <c r="BO59" s="65">
        <f>IF(BP59=0,0,IF(OR(BA59="x",BA59=""),0,IF(BA59="Y",1,0)))</f>
        <v>0</v>
      </c>
      <c r="BP59" s="126">
        <f>IF(BA59="x",0,SUM(BI60:BM60))</f>
        <v>1</v>
      </c>
      <c r="BQ59" s="57"/>
      <c r="BR59" s="57"/>
      <c r="BS59" s="57"/>
      <c r="BT59" s="57"/>
      <c r="BU59" s="57"/>
      <c r="BV59" s="57"/>
      <c r="BW59" s="57"/>
      <c r="BX59" s="57"/>
      <c r="BY59" s="57"/>
      <c r="BZ59" s="57"/>
      <c r="CA59" s="57"/>
      <c r="CB59" s="57"/>
      <c r="CC59" s="57"/>
      <c r="CD59" s="148"/>
      <c r="CE59" s="148"/>
      <c r="CF59" s="148"/>
      <c r="CG59" s="148"/>
      <c r="CH59" s="148"/>
      <c r="CI59" s="148"/>
      <c r="CJ59" s="148"/>
      <c r="CK59" s="148"/>
      <c r="CL59" s="148"/>
      <c r="CM59" s="148"/>
      <c r="CN59" s="148"/>
    </row>
    <row r="60" spans="1:92" s="19" customFormat="1">
      <c r="A60" s="441"/>
      <c r="C60" s="446"/>
      <c r="G60" s="6"/>
      <c r="H60" s="6"/>
      <c r="I60" s="960"/>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6"/>
      <c r="AU60" s="6"/>
      <c r="AV60" s="6"/>
      <c r="AW60" s="6"/>
      <c r="AX60" s="6"/>
      <c r="AY60" s="6"/>
      <c r="AZ60" s="6"/>
      <c r="BC60" s="44"/>
      <c r="BD60" s="62"/>
      <c r="BE60" s="57"/>
      <c r="BF60" s="57"/>
      <c r="BG60" s="57"/>
      <c r="BH60" s="198"/>
      <c r="BI60" s="126">
        <f>IF(AND($BM$13=1,BI59&lt;&gt;""),1,0)</f>
        <v>1</v>
      </c>
      <c r="BJ60" s="126">
        <f>IF(AND($BM$13=2,BJ59&lt;&gt;""),1,0)</f>
        <v>0</v>
      </c>
      <c r="BK60" s="126">
        <f>IF(AND($BM$13=3,BK59&lt;&gt;""),1,0)</f>
        <v>0</v>
      </c>
      <c r="BL60" s="126">
        <f>IF(AND($BM$13=4,BL59&lt;&gt;""),1,0)</f>
        <v>0</v>
      </c>
      <c r="BM60" s="126">
        <f>IF(AND($BM$13=5,BM59&lt;&gt;""),1,0)</f>
        <v>0</v>
      </c>
      <c r="BN60" s="199" t="s">
        <v>29</v>
      </c>
      <c r="BO60" s="199" t="s">
        <v>49</v>
      </c>
      <c r="BP60" s="84">
        <f>IF(BA59=0,0,IF(BN60=BA59,1,IF(BA59=BO60,1,0)))</f>
        <v>0</v>
      </c>
      <c r="BQ60" s="57"/>
      <c r="BR60" s="57"/>
      <c r="BS60" s="57"/>
      <c r="BT60" s="57"/>
      <c r="BU60" s="57"/>
      <c r="BV60" s="57"/>
      <c r="BW60" s="57"/>
      <c r="BX60" s="57"/>
      <c r="BY60" s="57"/>
      <c r="BZ60" s="57"/>
      <c r="CA60" s="57"/>
      <c r="CB60" s="57"/>
      <c r="CC60" s="57"/>
      <c r="CD60" s="148"/>
      <c r="CE60" s="148"/>
      <c r="CF60" s="148"/>
      <c r="CG60" s="148"/>
      <c r="CH60" s="148"/>
      <c r="CI60" s="148"/>
      <c r="CJ60" s="148"/>
      <c r="CK60" s="148"/>
      <c r="CL60" s="148"/>
      <c r="CM60" s="148"/>
      <c r="CN60" s="148"/>
    </row>
    <row r="61" spans="1:92" s="19" customFormat="1" ht="13.25" customHeight="1">
      <c r="A61" s="441"/>
      <c r="C61" s="445"/>
      <c r="G61" s="317" t="s">
        <v>447</v>
      </c>
      <c r="H61" s="6"/>
      <c r="I61" s="958" t="s">
        <v>451</v>
      </c>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c r="AR61" s="959"/>
      <c r="AS61" s="959"/>
      <c r="AT61" s="318"/>
      <c r="AU61" s="957" t="s">
        <v>159</v>
      </c>
      <c r="AV61" s="957"/>
      <c r="AW61" s="957"/>
      <c r="AX61" s="957"/>
      <c r="AY61" s="957"/>
      <c r="AZ61" s="319"/>
      <c r="BA61" s="271"/>
      <c r="BC61" s="44"/>
      <c r="BD61" s="62"/>
      <c r="BE61" s="57"/>
      <c r="BF61" s="57"/>
      <c r="BG61" s="57"/>
      <c r="BH61" s="64" t="s">
        <v>88</v>
      </c>
      <c r="BI61" s="76" t="s">
        <v>16</v>
      </c>
      <c r="BJ61" s="76" t="s">
        <v>16</v>
      </c>
      <c r="BK61" s="76" t="s">
        <v>16</v>
      </c>
      <c r="BL61" s="76" t="s">
        <v>16</v>
      </c>
      <c r="BM61" s="76" t="s">
        <v>16</v>
      </c>
      <c r="BN61" s="124" t="str">
        <f>IF(BA61="","",IF(AND($BM$13=1,BI61&lt;&gt;""),1,IF(AND($BM$13=2,BJ61&lt;&gt;""),1,IF(AND($BM$13=3,BK61&lt;&gt;""),1,IF(AND($BM$13=4,BL61&lt;&gt;""),1,IF(AND($BM$13=5,BM61&lt;&gt;""),1,0))))))</f>
        <v/>
      </c>
      <c r="BO61" s="65">
        <f>IF(BP61=0,0,IF(OR(BA61="x",BA61=""),0,IF(BA61="Y",1,0)))</f>
        <v>0</v>
      </c>
      <c r="BP61" s="126">
        <f>IF(BA61="x",0,SUM(BI62:BM62))</f>
        <v>1</v>
      </c>
      <c r="BQ61" s="57"/>
      <c r="BR61" s="57"/>
      <c r="BS61" s="57"/>
      <c r="BT61" s="57"/>
      <c r="BU61" s="57"/>
      <c r="BV61" s="57"/>
      <c r="BW61" s="57"/>
      <c r="BX61" s="57"/>
      <c r="BY61" s="57"/>
      <c r="BZ61" s="57"/>
      <c r="CA61" s="57"/>
      <c r="CB61" s="57"/>
      <c r="CC61" s="57"/>
      <c r="CD61" s="148"/>
      <c r="CE61" s="148"/>
      <c r="CF61" s="148"/>
      <c r="CG61" s="148"/>
      <c r="CH61" s="148"/>
      <c r="CI61" s="148"/>
      <c r="CJ61" s="148"/>
      <c r="CK61" s="148"/>
      <c r="CL61" s="148"/>
      <c r="CM61" s="148"/>
      <c r="CN61" s="148"/>
    </row>
    <row r="62" spans="1:92" s="19" customFormat="1">
      <c r="A62" s="441"/>
      <c r="C62" s="446"/>
      <c r="G62" s="6"/>
      <c r="H62" s="6"/>
      <c r="I62" s="960"/>
      <c r="J62" s="961"/>
      <c r="K62" s="961"/>
      <c r="L62" s="961"/>
      <c r="M62" s="961"/>
      <c r="N62" s="961"/>
      <c r="O62" s="961"/>
      <c r="P62" s="961"/>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961"/>
      <c r="AO62" s="961"/>
      <c r="AP62" s="961"/>
      <c r="AQ62" s="961"/>
      <c r="AR62" s="961"/>
      <c r="AS62" s="961"/>
      <c r="AT62" s="6"/>
      <c r="AU62" s="6"/>
      <c r="AV62" s="6"/>
      <c r="AW62" s="6"/>
      <c r="AX62" s="6"/>
      <c r="AY62" s="6"/>
      <c r="AZ62" s="6"/>
      <c r="BC62" s="44"/>
      <c r="BD62" s="62"/>
      <c r="BE62" s="57"/>
      <c r="BF62" s="57"/>
      <c r="BG62" s="57"/>
      <c r="BH62" s="198"/>
      <c r="BI62" s="126">
        <f>IF(AND($BM$13=1,BI61&lt;&gt;""),1,0)</f>
        <v>1</v>
      </c>
      <c r="BJ62" s="126">
        <f>IF(AND($BM$13=2,BJ61&lt;&gt;""),1,0)</f>
        <v>0</v>
      </c>
      <c r="BK62" s="126">
        <f>IF(AND($BM$13=3,BK61&lt;&gt;""),1,0)</f>
        <v>0</v>
      </c>
      <c r="BL62" s="126">
        <f>IF(AND($BM$13=4,BL61&lt;&gt;""),1,0)</f>
        <v>0</v>
      </c>
      <c r="BM62" s="126">
        <f>IF(AND($BM$13=5,BM61&lt;&gt;""),1,0)</f>
        <v>0</v>
      </c>
      <c r="BN62" s="199" t="s">
        <v>29</v>
      </c>
      <c r="BO62" s="199"/>
      <c r="BP62" s="84">
        <f>IF(BA61=0,0,IF(BN62=BA61,1,IF(BA61=BO62,1,0)))</f>
        <v>0</v>
      </c>
      <c r="BQ62" s="57"/>
      <c r="BR62" s="57"/>
      <c r="BS62" s="57"/>
      <c r="BT62" s="57"/>
      <c r="BU62" s="57"/>
      <c r="BV62" s="57"/>
      <c r="BW62" s="57"/>
      <c r="BX62" s="57"/>
      <c r="BY62" s="57"/>
      <c r="BZ62" s="57"/>
      <c r="CA62" s="57"/>
      <c r="CB62" s="57"/>
      <c r="CC62" s="57"/>
      <c r="CD62" s="148"/>
      <c r="CE62" s="148"/>
      <c r="CF62" s="148"/>
      <c r="CG62" s="148"/>
      <c r="CH62" s="148"/>
      <c r="CI62" s="148"/>
      <c r="CJ62" s="148"/>
      <c r="CK62" s="148"/>
      <c r="CL62" s="148"/>
      <c r="CM62" s="148"/>
      <c r="CN62" s="148"/>
    </row>
    <row r="63" spans="1:92" s="19" customFormat="1" ht="13.25" customHeight="1">
      <c r="A63" s="441"/>
      <c r="C63" s="445" t="s">
        <v>16</v>
      </c>
      <c r="G63" s="317" t="s">
        <v>448</v>
      </c>
      <c r="H63" s="6"/>
      <c r="I63" s="958" t="s">
        <v>526</v>
      </c>
      <c r="J63" s="959"/>
      <c r="K63" s="959"/>
      <c r="L63" s="959"/>
      <c r="M63" s="959"/>
      <c r="N63" s="959"/>
      <c r="O63" s="959"/>
      <c r="P63" s="959"/>
      <c r="Q63" s="959"/>
      <c r="R63" s="959"/>
      <c r="S63" s="959"/>
      <c r="T63" s="959"/>
      <c r="U63" s="959"/>
      <c r="V63" s="959"/>
      <c r="W63" s="959"/>
      <c r="X63" s="959"/>
      <c r="Y63" s="959"/>
      <c r="Z63" s="959"/>
      <c r="AA63" s="959"/>
      <c r="AB63" s="959"/>
      <c r="AC63" s="959"/>
      <c r="AD63" s="959"/>
      <c r="AE63" s="959"/>
      <c r="AF63" s="959"/>
      <c r="AG63" s="959"/>
      <c r="AH63" s="959"/>
      <c r="AI63" s="959"/>
      <c r="AJ63" s="959"/>
      <c r="AK63" s="959"/>
      <c r="AL63" s="959"/>
      <c r="AM63" s="959"/>
      <c r="AN63" s="959"/>
      <c r="AO63" s="959"/>
      <c r="AP63" s="959"/>
      <c r="AQ63" s="959"/>
      <c r="AR63" s="959"/>
      <c r="AS63" s="959"/>
      <c r="AT63" s="318"/>
      <c r="AU63" s="957" t="s">
        <v>534</v>
      </c>
      <c r="AV63" s="957"/>
      <c r="AW63" s="957"/>
      <c r="AX63" s="957"/>
      <c r="AY63" s="957"/>
      <c r="AZ63" s="319"/>
      <c r="BA63" s="271"/>
      <c r="BC63" s="44"/>
      <c r="BD63" s="62"/>
      <c r="BE63" s="57"/>
      <c r="BF63" s="57"/>
      <c r="BG63" s="57"/>
      <c r="BH63" s="64" t="s">
        <v>88</v>
      </c>
      <c r="BI63" s="76" t="s">
        <v>16</v>
      </c>
      <c r="BJ63" s="76" t="s">
        <v>16</v>
      </c>
      <c r="BK63" s="76" t="s">
        <v>16</v>
      </c>
      <c r="BL63" s="76" t="s">
        <v>16</v>
      </c>
      <c r="BM63" s="76" t="s">
        <v>16</v>
      </c>
      <c r="BN63" s="124" t="str">
        <f>IF(BA63="","",IF(AND($BM$13=1,BI63&lt;&gt;""),1,IF(AND($BM$13=2,BJ63&lt;&gt;""),1,IF(AND($BM$13=3,BK63&lt;&gt;""),1,IF(AND($BM$13=4,BL63&lt;&gt;""),1,IF(AND($BM$13=5,BM63&lt;&gt;""),1,0))))))</f>
        <v/>
      </c>
      <c r="BO63" s="65">
        <f>IF(BP63=0,0,IF(OR(BA63="x",BA63=""),0,IF(BA63="Y",1,0)))</f>
        <v>0</v>
      </c>
      <c r="BP63" s="126">
        <f>IF(BA63="x",0,SUM(BI64:BM64))</f>
        <v>1</v>
      </c>
      <c r="BQ63" s="57"/>
      <c r="BR63" s="57"/>
      <c r="BS63" s="57"/>
      <c r="BT63" s="57"/>
      <c r="BU63" s="57"/>
      <c r="BV63" s="57"/>
      <c r="BW63" s="57"/>
      <c r="BX63" s="57"/>
      <c r="BY63" s="57"/>
      <c r="BZ63" s="57"/>
      <c r="CA63" s="57"/>
      <c r="CB63" s="57"/>
      <c r="CC63" s="57"/>
      <c r="CD63" s="148"/>
      <c r="CE63" s="148"/>
      <c r="CF63" s="148"/>
      <c r="CG63" s="148"/>
      <c r="CH63" s="148"/>
      <c r="CI63" s="148"/>
      <c r="CJ63" s="148"/>
      <c r="CK63" s="148"/>
      <c r="CL63" s="148"/>
      <c r="CM63" s="148"/>
      <c r="CN63" s="148"/>
    </row>
    <row r="64" spans="1:92" s="19" customFormat="1">
      <c r="A64" s="441"/>
      <c r="C64" s="446"/>
      <c r="G64" s="6"/>
      <c r="H64" s="6"/>
      <c r="I64" s="960"/>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6"/>
      <c r="AU64" s="6"/>
      <c r="AV64" s="6"/>
      <c r="AW64" s="6"/>
      <c r="AX64" s="6"/>
      <c r="AY64" s="6"/>
      <c r="AZ64" s="6"/>
      <c r="BC64" s="44"/>
      <c r="BD64" s="62"/>
      <c r="BE64" s="57"/>
      <c r="BF64" s="57"/>
      <c r="BG64" s="57"/>
      <c r="BH64" s="198"/>
      <c r="BI64" s="126">
        <f>IF(AND($BM$13=1,BI63&lt;&gt;""),1,0)</f>
        <v>1</v>
      </c>
      <c r="BJ64" s="126">
        <f>IF(AND($BM$13=2,BJ63&lt;&gt;""),1,0)</f>
        <v>0</v>
      </c>
      <c r="BK64" s="126">
        <f>IF(AND($BM$13=3,BK63&lt;&gt;""),1,0)</f>
        <v>0</v>
      </c>
      <c r="BL64" s="126">
        <f>IF(AND($BM$13=4,BL63&lt;&gt;""),1,0)</f>
        <v>0</v>
      </c>
      <c r="BM64" s="126">
        <f>IF(AND($BM$13=5,BM63&lt;&gt;""),1,0)</f>
        <v>0</v>
      </c>
      <c r="BN64" s="199" t="s">
        <v>29</v>
      </c>
      <c r="BO64" s="199" t="s">
        <v>49</v>
      </c>
      <c r="BP64" s="84">
        <f>IF(BA63=0,0,IF(BN64=BA63,1,IF(BA63=BO64,1,0)))</f>
        <v>0</v>
      </c>
      <c r="BQ64" s="57"/>
      <c r="BR64" s="57"/>
      <c r="BS64" s="57"/>
      <c r="BT64" s="57"/>
      <c r="BU64" s="57"/>
      <c r="BV64" s="57"/>
      <c r="BW64" s="57"/>
      <c r="BX64" s="57"/>
      <c r="BY64" s="57"/>
      <c r="BZ64" s="57"/>
      <c r="CA64" s="57"/>
      <c r="CB64" s="57"/>
      <c r="CC64" s="57"/>
      <c r="CD64" s="148"/>
      <c r="CE64" s="148"/>
      <c r="CF64" s="148"/>
      <c r="CG64" s="148"/>
      <c r="CH64" s="148"/>
      <c r="CI64" s="148"/>
      <c r="CJ64" s="148"/>
      <c r="CK64" s="148"/>
      <c r="CL64" s="148"/>
      <c r="CM64" s="148"/>
      <c r="CN64" s="148"/>
    </row>
    <row r="65" spans="1:92" s="19" customFormat="1" ht="13.25" customHeight="1">
      <c r="A65" s="441"/>
      <c r="C65" s="445" t="s">
        <v>16</v>
      </c>
      <c r="G65" s="317" t="s">
        <v>452</v>
      </c>
      <c r="H65" s="6"/>
      <c r="I65" s="958" t="s">
        <v>527</v>
      </c>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c r="AL65" s="959"/>
      <c r="AM65" s="959"/>
      <c r="AN65" s="959"/>
      <c r="AO65" s="959"/>
      <c r="AP65" s="959"/>
      <c r="AQ65" s="959"/>
      <c r="AR65" s="959"/>
      <c r="AS65" s="959"/>
      <c r="AT65" s="318"/>
      <c r="AU65" s="957" t="s">
        <v>534</v>
      </c>
      <c r="AV65" s="957"/>
      <c r="AW65" s="957"/>
      <c r="AX65" s="957"/>
      <c r="AY65" s="957"/>
      <c r="AZ65" s="319"/>
      <c r="BA65" s="271"/>
      <c r="BC65" s="44"/>
      <c r="BD65" s="62"/>
      <c r="BE65" s="57"/>
      <c r="BF65" s="57"/>
      <c r="BG65" s="57"/>
      <c r="BH65" s="64" t="s">
        <v>88</v>
      </c>
      <c r="BI65" s="76" t="s">
        <v>16</v>
      </c>
      <c r="BJ65" s="76" t="s">
        <v>16</v>
      </c>
      <c r="BK65" s="76" t="s">
        <v>16</v>
      </c>
      <c r="BL65" s="76" t="s">
        <v>16</v>
      </c>
      <c r="BM65" s="76" t="s">
        <v>16</v>
      </c>
      <c r="BN65" s="124" t="str">
        <f>IF(BA65="","",IF(AND($BM$13=1,BI65&lt;&gt;""),1,IF(AND($BM$13=2,BJ65&lt;&gt;""),1,IF(AND($BM$13=3,BK65&lt;&gt;""),1,IF(AND($BM$13=4,BL65&lt;&gt;""),1,IF(AND($BM$13=5,BM65&lt;&gt;""),1,0))))))</f>
        <v/>
      </c>
      <c r="BO65" s="65">
        <f>IF(BP65=0,0,IF(OR(BA65="x",BA65=""),0,IF(BA65="Y",1,0)))</f>
        <v>0</v>
      </c>
      <c r="BP65" s="126">
        <f>IF(BA65="x",0,SUM(BI66:BM66))</f>
        <v>1</v>
      </c>
      <c r="BQ65" s="57"/>
      <c r="BR65" s="57"/>
      <c r="BS65" s="57"/>
      <c r="BT65" s="57"/>
      <c r="BU65" s="57"/>
      <c r="BV65" s="57"/>
      <c r="BW65" s="57"/>
      <c r="BX65" s="57"/>
      <c r="BY65" s="57"/>
      <c r="BZ65" s="57"/>
      <c r="CA65" s="57"/>
      <c r="CB65" s="57"/>
      <c r="CC65" s="57"/>
      <c r="CD65" s="148"/>
      <c r="CE65" s="148"/>
      <c r="CF65" s="148"/>
      <c r="CG65" s="148"/>
      <c r="CH65" s="148"/>
      <c r="CI65" s="148"/>
      <c r="CJ65" s="148"/>
      <c r="CK65" s="148"/>
      <c r="CL65" s="148"/>
      <c r="CM65" s="148"/>
      <c r="CN65" s="148"/>
    </row>
    <row r="66" spans="1:92" s="19" customFormat="1">
      <c r="A66" s="441"/>
      <c r="C66" s="446"/>
      <c r="G66" s="6"/>
      <c r="H66" s="6"/>
      <c r="I66" s="960"/>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6"/>
      <c r="AU66" s="6"/>
      <c r="AV66" s="6"/>
      <c r="AW66" s="6"/>
      <c r="AX66" s="6"/>
      <c r="AY66" s="6"/>
      <c r="AZ66" s="6"/>
      <c r="BC66" s="44"/>
      <c r="BD66" s="62"/>
      <c r="BE66" s="57"/>
      <c r="BF66" s="57"/>
      <c r="BG66" s="57"/>
      <c r="BH66" s="198"/>
      <c r="BI66" s="126">
        <f>IF(AND($BM$13=1,BI65&lt;&gt;""),1,0)</f>
        <v>1</v>
      </c>
      <c r="BJ66" s="126">
        <f>IF(AND($BM$13=2,BJ65&lt;&gt;""),1,0)</f>
        <v>0</v>
      </c>
      <c r="BK66" s="126">
        <f>IF(AND($BM$13=3,BK65&lt;&gt;""),1,0)</f>
        <v>0</v>
      </c>
      <c r="BL66" s="126">
        <f>IF(AND($BM$13=4,BL65&lt;&gt;""),1,0)</f>
        <v>0</v>
      </c>
      <c r="BM66" s="126">
        <f>IF(AND($BM$13=5,BM65&lt;&gt;""),1,0)</f>
        <v>0</v>
      </c>
      <c r="BN66" s="199" t="s">
        <v>29</v>
      </c>
      <c r="BO66" s="199" t="s">
        <v>49</v>
      </c>
      <c r="BP66" s="84">
        <f>IF(BA65=0,0,IF(BN66=BA65,1,IF(BA65=BO66,1,0)))</f>
        <v>0</v>
      </c>
      <c r="BQ66" s="57"/>
      <c r="BR66" s="57"/>
      <c r="BS66" s="57"/>
      <c r="BT66" s="57"/>
      <c r="BU66" s="57"/>
      <c r="BV66" s="57"/>
      <c r="BW66" s="57"/>
      <c r="BX66" s="57"/>
      <c r="BY66" s="57"/>
      <c r="BZ66" s="57"/>
      <c r="CA66" s="57"/>
      <c r="CB66" s="57"/>
      <c r="CC66" s="57"/>
      <c r="CD66" s="148"/>
      <c r="CE66" s="148"/>
      <c r="CF66" s="148"/>
      <c r="CG66" s="148"/>
      <c r="CH66" s="148"/>
      <c r="CI66" s="148"/>
      <c r="CJ66" s="148"/>
      <c r="CK66" s="148"/>
      <c r="CL66" s="148"/>
      <c r="CM66" s="148"/>
      <c r="CN66" s="148"/>
    </row>
    <row r="67" spans="1:92" s="19" customFormat="1" ht="12.75" customHeight="1">
      <c r="A67" s="441"/>
      <c r="C67" s="445" t="s">
        <v>16</v>
      </c>
      <c r="G67" s="317" t="s">
        <v>453</v>
      </c>
      <c r="H67" s="6"/>
      <c r="I67" s="958" t="s">
        <v>528</v>
      </c>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c r="AL67" s="959"/>
      <c r="AM67" s="959"/>
      <c r="AN67" s="959"/>
      <c r="AO67" s="959"/>
      <c r="AP67" s="959"/>
      <c r="AQ67" s="959"/>
      <c r="AR67" s="959"/>
      <c r="AS67" s="959"/>
      <c r="AT67" s="318"/>
      <c r="AU67" s="957" t="s">
        <v>534</v>
      </c>
      <c r="AV67" s="957"/>
      <c r="AW67" s="957"/>
      <c r="AX67" s="957"/>
      <c r="AY67" s="957"/>
      <c r="AZ67" s="319"/>
      <c r="BA67" s="271"/>
      <c r="BC67" s="44"/>
      <c r="BD67" s="62"/>
      <c r="BE67" s="57"/>
      <c r="BF67" s="57"/>
      <c r="BG67" s="57"/>
      <c r="BH67" s="64" t="s">
        <v>88</v>
      </c>
      <c r="BI67" s="76" t="s">
        <v>16</v>
      </c>
      <c r="BJ67" s="76" t="s">
        <v>16</v>
      </c>
      <c r="BK67" s="76" t="s">
        <v>16</v>
      </c>
      <c r="BL67" s="76" t="s">
        <v>16</v>
      </c>
      <c r="BM67" s="76" t="s">
        <v>16</v>
      </c>
      <c r="BN67" s="124" t="str">
        <f>IF(BA67="","",IF(AND($BM$13=1,BI67&lt;&gt;""),1,IF(AND($BM$13=2,BJ67&lt;&gt;""),1,IF(AND($BM$13=3,BK67&lt;&gt;""),1,IF(AND($BM$13=4,BL67&lt;&gt;""),1,IF(AND($BM$13=5,BM67&lt;&gt;""),1,0))))))</f>
        <v/>
      </c>
      <c r="BO67" s="65">
        <f>IF(BP67=0,0,IF(OR(BA67="x",BA67=""),0,IF(BA67="Y",1,0)))</f>
        <v>0</v>
      </c>
      <c r="BP67" s="126">
        <f>IF(BA67="x",0,SUM(BI68:BM68))</f>
        <v>1</v>
      </c>
      <c r="BQ67" s="57"/>
      <c r="BR67" s="57"/>
      <c r="BS67" s="57"/>
      <c r="BT67" s="57"/>
      <c r="BU67" s="57"/>
      <c r="BV67" s="57"/>
      <c r="BW67" s="57"/>
      <c r="BX67" s="57"/>
      <c r="BY67" s="57"/>
      <c r="BZ67" s="57"/>
      <c r="CA67" s="57"/>
      <c r="CB67" s="57"/>
      <c r="CC67" s="57"/>
      <c r="CD67" s="148"/>
      <c r="CE67" s="148"/>
      <c r="CF67" s="148"/>
      <c r="CG67" s="148"/>
      <c r="CH67" s="148"/>
      <c r="CI67" s="148"/>
      <c r="CJ67" s="148"/>
      <c r="CK67" s="148"/>
      <c r="CL67" s="148"/>
      <c r="CM67" s="148"/>
      <c r="CN67" s="148"/>
    </row>
    <row r="68" spans="1:92" s="19" customFormat="1">
      <c r="A68" s="443"/>
      <c r="G68" s="6"/>
      <c r="H68" s="6"/>
      <c r="I68" s="960"/>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6"/>
      <c r="AU68" s="6"/>
      <c r="AV68" s="6"/>
      <c r="AW68" s="6"/>
      <c r="AX68" s="6"/>
      <c r="AY68" s="6"/>
      <c r="BC68" s="44"/>
      <c r="BD68" s="62"/>
      <c r="BE68" s="57"/>
      <c r="BF68" s="57"/>
      <c r="BG68" s="57"/>
      <c r="BH68" s="198"/>
      <c r="BI68" s="126">
        <f>IF(AND($BM$13=1,BI67&lt;&gt;""),1,0)</f>
        <v>1</v>
      </c>
      <c r="BJ68" s="126">
        <f>IF(AND($BM$13=2,BJ67&lt;&gt;""),1,0)</f>
        <v>0</v>
      </c>
      <c r="BK68" s="126">
        <f>IF(AND($BM$13=3,BK67&lt;&gt;""),1,0)</f>
        <v>0</v>
      </c>
      <c r="BL68" s="126">
        <f>IF(AND($BM$13=4,BL67&lt;&gt;""),1,0)</f>
        <v>0</v>
      </c>
      <c r="BM68" s="126">
        <f>IF(AND($BM$13=5,BM67&lt;&gt;""),1,0)</f>
        <v>0</v>
      </c>
      <c r="BN68" s="199" t="s">
        <v>29</v>
      </c>
      <c r="BO68" s="199" t="s">
        <v>49</v>
      </c>
      <c r="BP68" s="200">
        <f>IF(BA67=0,0,IF(BN68=BA67,1,IF(BA67=BO68,1,0)))</f>
        <v>0</v>
      </c>
      <c r="BQ68" s="57"/>
      <c r="BR68" s="57"/>
      <c r="BS68" s="57"/>
      <c r="BT68" s="57"/>
      <c r="BU68" s="57"/>
      <c r="BV68" s="57"/>
      <c r="BW68" s="57"/>
      <c r="BX68" s="57"/>
      <c r="BY68" s="57"/>
      <c r="BZ68" s="57"/>
      <c r="CA68" s="57"/>
      <c r="CB68" s="57"/>
      <c r="CC68" s="57"/>
      <c r="CD68" s="148"/>
      <c r="CE68" s="148"/>
      <c r="CF68" s="148"/>
      <c r="CG68" s="148"/>
      <c r="CH68" s="148"/>
      <c r="CI68" s="148"/>
      <c r="CJ68" s="148"/>
      <c r="CK68" s="148"/>
      <c r="CL68" s="148"/>
      <c r="CM68" s="148"/>
      <c r="CN68" s="148"/>
    </row>
    <row r="69" spans="1:92" s="19" customFormat="1" ht="12.75" customHeight="1">
      <c r="A69" s="443"/>
      <c r="G69" s="317" t="s">
        <v>817</v>
      </c>
      <c r="H69" s="6"/>
      <c r="I69" s="958" t="s">
        <v>818</v>
      </c>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959"/>
      <c r="AK69" s="959"/>
      <c r="AL69" s="959"/>
      <c r="AM69" s="959"/>
      <c r="AN69" s="959"/>
      <c r="AO69" s="959"/>
      <c r="AP69" s="959"/>
      <c r="AQ69" s="959"/>
      <c r="AR69" s="959"/>
      <c r="AS69" s="959"/>
      <c r="AT69" s="458"/>
      <c r="AU69" s="957" t="s">
        <v>159</v>
      </c>
      <c r="AV69" s="957"/>
      <c r="AW69" s="957"/>
      <c r="AX69" s="957"/>
      <c r="AY69" s="957"/>
      <c r="AZ69" s="319"/>
      <c r="BA69" s="271"/>
      <c r="BC69" s="208"/>
      <c r="BD69" s="62"/>
      <c r="BE69" s="57"/>
      <c r="BF69" s="57"/>
      <c r="BG69" s="57"/>
      <c r="BH69" s="64" t="s">
        <v>88</v>
      </c>
      <c r="BI69" s="76" t="s">
        <v>16</v>
      </c>
      <c r="BJ69" s="76" t="s">
        <v>16</v>
      </c>
      <c r="BK69" s="76" t="s">
        <v>16</v>
      </c>
      <c r="BL69" s="76" t="s">
        <v>16</v>
      </c>
      <c r="BM69" s="76" t="s">
        <v>16</v>
      </c>
      <c r="BN69" s="124" t="str">
        <f>IF(BA69="","",IF(AND($BM$13=1,BI69&lt;&gt;""),1,IF(AND($BM$13=2,BJ69&lt;&gt;""),1,IF(AND($BM$13=3,BK69&lt;&gt;""),1,IF(AND($BM$13=4,BL69&lt;&gt;""),1,IF(AND($BM$13=5,BM69&lt;&gt;""),1,0))))))</f>
        <v/>
      </c>
      <c r="BO69" s="65">
        <f>IF(BP69=0,0,IF(OR(BA69="x",BA69=""),0,IF(BA69="Y",1,0)))</f>
        <v>0</v>
      </c>
      <c r="BP69" s="126">
        <f>IF(BA69="x",0,SUM(BI70:BM70))</f>
        <v>1</v>
      </c>
      <c r="BQ69" s="57"/>
      <c r="BR69" s="57"/>
      <c r="BS69" s="57"/>
      <c r="BT69" s="57"/>
      <c r="BU69" s="57"/>
      <c r="BV69" s="57"/>
      <c r="BW69" s="57"/>
      <c r="BX69" s="57"/>
      <c r="BY69" s="57"/>
      <c r="BZ69" s="57"/>
      <c r="CA69" s="57"/>
      <c r="CB69" s="57"/>
      <c r="CC69" s="57"/>
      <c r="CD69" s="148"/>
      <c r="CE69" s="148"/>
      <c r="CF69" s="148"/>
      <c r="CG69" s="148"/>
      <c r="CH69" s="148"/>
      <c r="CI69" s="148"/>
      <c r="CJ69" s="148"/>
      <c r="CK69" s="148"/>
      <c r="CL69" s="148"/>
      <c r="CM69" s="148"/>
      <c r="CN69" s="148"/>
    </row>
    <row r="70" spans="1:92" s="72" customFormat="1">
      <c r="A70" s="459"/>
      <c r="B70" s="311"/>
      <c r="C70" s="311"/>
      <c r="D70" s="311"/>
      <c r="E70" s="311"/>
      <c r="F70" s="311"/>
      <c r="G70" s="460"/>
      <c r="H70" s="460"/>
      <c r="I70" s="1009"/>
      <c r="J70" s="1010"/>
      <c r="K70" s="1010"/>
      <c r="L70" s="1010"/>
      <c r="M70" s="1010"/>
      <c r="N70" s="1010"/>
      <c r="O70" s="1010"/>
      <c r="P70" s="1010"/>
      <c r="Q70" s="1010"/>
      <c r="R70" s="1010"/>
      <c r="S70" s="1010"/>
      <c r="T70" s="1010"/>
      <c r="U70" s="1010"/>
      <c r="V70" s="1010"/>
      <c r="W70" s="1010"/>
      <c r="X70" s="1010"/>
      <c r="Y70" s="1010"/>
      <c r="Z70" s="1010"/>
      <c r="AA70" s="1010"/>
      <c r="AB70" s="1010"/>
      <c r="AC70" s="1010"/>
      <c r="AD70" s="1010"/>
      <c r="AE70" s="1010"/>
      <c r="AF70" s="1010"/>
      <c r="AG70" s="1010"/>
      <c r="AH70" s="1010"/>
      <c r="AI70" s="1010"/>
      <c r="AJ70" s="1010"/>
      <c r="AK70" s="1010"/>
      <c r="AL70" s="1010"/>
      <c r="AM70" s="1010"/>
      <c r="AN70" s="1010"/>
      <c r="AO70" s="1010"/>
      <c r="AP70" s="1010"/>
      <c r="AQ70" s="1010"/>
      <c r="AR70" s="1010"/>
      <c r="AS70" s="1010"/>
      <c r="AT70" s="460"/>
      <c r="AU70" s="460"/>
      <c r="AV70" s="460"/>
      <c r="AW70" s="460"/>
      <c r="AX70" s="460"/>
      <c r="AY70" s="460"/>
      <c r="AZ70" s="460"/>
      <c r="BA70" s="311"/>
      <c r="BB70" s="311"/>
      <c r="BC70" s="312"/>
      <c r="BD70" s="62"/>
      <c r="BE70" s="57"/>
      <c r="BF70" s="57"/>
      <c r="BG70" s="57"/>
      <c r="BH70" s="198"/>
      <c r="BI70" s="126">
        <f>IF(AND($BM$13=1,BI69&lt;&gt;""),1,0)</f>
        <v>1</v>
      </c>
      <c r="BJ70" s="126">
        <f>IF(AND($BM$13=2,BJ69&lt;&gt;""),1,0)</f>
        <v>0</v>
      </c>
      <c r="BK70" s="126">
        <f>IF(AND($BM$13=3,BK69&lt;&gt;""),1,0)</f>
        <v>0</v>
      </c>
      <c r="BL70" s="126">
        <f>IF(AND($BM$13=4,BL69&lt;&gt;""),1,0)</f>
        <v>0</v>
      </c>
      <c r="BM70" s="126">
        <f>IF(AND($BM$13=5,BM69&lt;&gt;""),1,0)</f>
        <v>0</v>
      </c>
      <c r="BN70" s="199" t="s">
        <v>29</v>
      </c>
      <c r="BO70" s="199"/>
      <c r="BP70" s="200">
        <f>IF(BA69=0,0,IF(BN70=BA69,1,IF(BA69=BO70,1,0)))</f>
        <v>0</v>
      </c>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row>
  </sheetData>
  <sheetProtection algorithmName="SHA-512" hashValue="QRHTC6ljIv5o1IQyTaKLpZgrRi5/cTK13Sv/e5Nm3cPKo9Gy5SIr/OBjMyKUym/Ldet0W4h73FxKI9zECneDgw==" saltValue="LKktH5gSzRGyKxq89MbpQg==" spinCount="100000" sheet="1" selectLockedCells="1"/>
  <mergeCells count="78">
    <mergeCell ref="I69:AS70"/>
    <mergeCell ref="I55:AS56"/>
    <mergeCell ref="AU61:AY61"/>
    <mergeCell ref="AU63:AY63"/>
    <mergeCell ref="AU65:AY65"/>
    <mergeCell ref="AU67:AY67"/>
    <mergeCell ref="AU55:AY55"/>
    <mergeCell ref="AU57:AY57"/>
    <mergeCell ref="AU69:AY69"/>
    <mergeCell ref="AY5:BA5"/>
    <mergeCell ref="I25:AS26"/>
    <mergeCell ref="Q3:AP5"/>
    <mergeCell ref="AS9:BB10"/>
    <mergeCell ref="Q6:AP7"/>
    <mergeCell ref="AO9:AR10"/>
    <mergeCell ref="AA9:AF10"/>
    <mergeCell ref="AG9:AN10"/>
    <mergeCell ref="AY3:BA3"/>
    <mergeCell ref="K9:Z10"/>
    <mergeCell ref="J7:K7"/>
    <mergeCell ref="AS11:AU12"/>
    <mergeCell ref="AV11:AX12"/>
    <mergeCell ref="AY11:BB12"/>
    <mergeCell ref="AY7:BA7"/>
    <mergeCell ref="AE11:AN12"/>
    <mergeCell ref="BN13:BP13"/>
    <mergeCell ref="AP15:BB15"/>
    <mergeCell ref="G15:AO15"/>
    <mergeCell ref="I17:AS18"/>
    <mergeCell ref="BH13:BL13"/>
    <mergeCell ref="B9:J10"/>
    <mergeCell ref="AU17:AY17"/>
    <mergeCell ref="AO11:AR12"/>
    <mergeCell ref="I19:AS20"/>
    <mergeCell ref="AA11:AD12"/>
    <mergeCell ref="B11:J12"/>
    <mergeCell ref="K11:Z12"/>
    <mergeCell ref="AU19:AY19"/>
    <mergeCell ref="I23:AS24"/>
    <mergeCell ref="I21:AS22"/>
    <mergeCell ref="I67:AS68"/>
    <mergeCell ref="I61:AS62"/>
    <mergeCell ref="I63:AS64"/>
    <mergeCell ref="I57:AS58"/>
    <mergeCell ref="I59:AS60"/>
    <mergeCell ref="I41:AS42"/>
    <mergeCell ref="I39:AS40"/>
    <mergeCell ref="I37:AS38"/>
    <mergeCell ref="I27:AS28"/>
    <mergeCell ref="I31:AS32"/>
    <mergeCell ref="I29:AS30"/>
    <mergeCell ref="I35:AS36"/>
    <mergeCell ref="I33:AS34"/>
    <mergeCell ref="AU43:AY43"/>
    <mergeCell ref="AU39:AY39"/>
    <mergeCell ref="AU41:AY41"/>
    <mergeCell ref="I53:AS54"/>
    <mergeCell ref="I65:AS66"/>
    <mergeCell ref="I43:AS44"/>
    <mergeCell ref="I45:AS46"/>
    <mergeCell ref="I47:AS48"/>
    <mergeCell ref="I49:AS50"/>
    <mergeCell ref="I51:AS52"/>
    <mergeCell ref="AU45:AY45"/>
    <mergeCell ref="AU59:AY59"/>
    <mergeCell ref="AU47:AY47"/>
    <mergeCell ref="AU49:AY49"/>
    <mergeCell ref="AU51:AY51"/>
    <mergeCell ref="AU53:AY53"/>
    <mergeCell ref="AU21:AY21"/>
    <mergeCell ref="AU23:AY23"/>
    <mergeCell ref="AU25:AY25"/>
    <mergeCell ref="AU37:AY37"/>
    <mergeCell ref="AU29:AY29"/>
    <mergeCell ref="AU31:AY31"/>
    <mergeCell ref="AU33:AY33"/>
    <mergeCell ref="AU35:AY35"/>
    <mergeCell ref="AU27:AY27"/>
  </mergeCells>
  <phoneticPr fontId="9" type="noConversion"/>
  <conditionalFormatting sqref="G45 G47 G43 G39 G37 G35 G33 G31 G29 G27 G25 G23 G21 G19 G17">
    <cfRule type="expression" dxfId="647" priority="221" stopIfTrue="1">
      <formula>IF(BH17="No",TRUE,FALSE)</formula>
    </cfRule>
  </conditionalFormatting>
  <conditionalFormatting sqref="I17:AS40 I43:AS48">
    <cfRule type="expression" dxfId="646" priority="222" stopIfTrue="1">
      <formula>IF(BH17="No",TRUE,FALSE)</formula>
    </cfRule>
  </conditionalFormatting>
  <conditionalFormatting sqref="BI33:BM33 BI31:BM31 BI29:BM29 BI27:BM27 BI25:BM25 BI23:BM23 BI21:BM21 BI19:BM19 BI17:BM17 BI35:BM35 BI37:BM37 BI39:BM39 BI43:BM43 BI45:BM45 BI47:BM47 BI51:BM51 BI49:BM49 BI53:BM53">
    <cfRule type="cellIs" dxfId="645" priority="223" stopIfTrue="1" operator="equal">
      <formula>""</formula>
    </cfRule>
  </conditionalFormatting>
  <conditionalFormatting sqref="AS7">
    <cfRule type="cellIs" dxfId="644" priority="224" stopIfTrue="1" operator="equal">
      <formula>"X"</formula>
    </cfRule>
  </conditionalFormatting>
  <conditionalFormatting sqref="AY5:BA5">
    <cfRule type="cellIs" dxfId="643" priority="225" stopIfTrue="1" operator="between">
      <formula>0.85</formula>
      <formula>1.1</formula>
    </cfRule>
    <cfRule type="cellIs" dxfId="642" priority="226" stopIfTrue="1" operator="between">
      <formula>0.75</formula>
      <formula>0.8499</formula>
    </cfRule>
    <cfRule type="cellIs" dxfId="641" priority="227" stopIfTrue="1" operator="between">
      <formula>0</formula>
      <formula>0.7499</formula>
    </cfRule>
  </conditionalFormatting>
  <conditionalFormatting sqref="BA17 BA19 BA21">
    <cfRule type="cellIs" dxfId="640" priority="210" stopIfTrue="1" operator="equal">
      <formula>""</formula>
    </cfRule>
  </conditionalFormatting>
  <conditionalFormatting sqref="BA17">
    <cfRule type="cellIs" dxfId="639" priority="207" stopIfTrue="1" operator="equal">
      <formula>"N"</formula>
    </cfRule>
  </conditionalFormatting>
  <conditionalFormatting sqref="BA21 BA19 BA17">
    <cfRule type="cellIs" dxfId="638" priority="209" stopIfTrue="1" operator="equal">
      <formula>"x"</formula>
    </cfRule>
  </conditionalFormatting>
  <conditionalFormatting sqref="G41">
    <cfRule type="expression" dxfId="637" priority="194" stopIfTrue="1">
      <formula>IF(BH41="No",TRUE,FALSE)</formula>
    </cfRule>
  </conditionalFormatting>
  <conditionalFormatting sqref="I41:AS42">
    <cfRule type="expression" dxfId="636" priority="195" stopIfTrue="1">
      <formula>IF(BH41="No",TRUE,FALSE)</formula>
    </cfRule>
  </conditionalFormatting>
  <conditionalFormatting sqref="BI41:BM41">
    <cfRule type="cellIs" dxfId="635" priority="196" stopIfTrue="1" operator="equal">
      <formula>""</formula>
    </cfRule>
  </conditionalFormatting>
  <conditionalFormatting sqref="BA23 BA25">
    <cfRule type="cellIs" dxfId="634" priority="120" stopIfTrue="1" operator="equal">
      <formula>""</formula>
    </cfRule>
  </conditionalFormatting>
  <conditionalFormatting sqref="BA23">
    <cfRule type="cellIs" dxfId="633" priority="118" stopIfTrue="1" operator="equal">
      <formula>"N"</formula>
    </cfRule>
  </conditionalFormatting>
  <conditionalFormatting sqref="BA25 BA23">
    <cfRule type="cellIs" dxfId="632" priority="119" stopIfTrue="1" operator="equal">
      <formula>"x"</formula>
    </cfRule>
  </conditionalFormatting>
  <conditionalFormatting sqref="BA29 BA31 BA33">
    <cfRule type="cellIs" dxfId="631" priority="117" stopIfTrue="1" operator="equal">
      <formula>""</formula>
    </cfRule>
  </conditionalFormatting>
  <conditionalFormatting sqref="BA29">
    <cfRule type="cellIs" dxfId="630" priority="115" stopIfTrue="1" operator="equal">
      <formula>"N"</formula>
    </cfRule>
  </conditionalFormatting>
  <conditionalFormatting sqref="BA33 BA31 BA29">
    <cfRule type="cellIs" dxfId="629" priority="116" stopIfTrue="1" operator="equal">
      <formula>"x"</formula>
    </cfRule>
  </conditionalFormatting>
  <conditionalFormatting sqref="BA41">
    <cfRule type="cellIs" dxfId="628" priority="111" stopIfTrue="1" operator="equal">
      <formula>""</formula>
    </cfRule>
  </conditionalFormatting>
  <conditionalFormatting sqref="BA41">
    <cfRule type="cellIs" dxfId="627" priority="109" stopIfTrue="1" operator="equal">
      <formula>"N"</formula>
    </cfRule>
  </conditionalFormatting>
  <conditionalFormatting sqref="BA41">
    <cfRule type="cellIs" dxfId="626" priority="110" stopIfTrue="1" operator="equal">
      <formula>"x"</formula>
    </cfRule>
  </conditionalFormatting>
  <conditionalFormatting sqref="BA19">
    <cfRule type="cellIs" dxfId="625" priority="92" stopIfTrue="1" operator="equal">
      <formula>"N"</formula>
    </cfRule>
  </conditionalFormatting>
  <conditionalFormatting sqref="BA25">
    <cfRule type="cellIs" dxfId="624" priority="91" operator="equal">
      <formula>"Y"</formula>
    </cfRule>
  </conditionalFormatting>
  <conditionalFormatting sqref="BA27">
    <cfRule type="cellIs" dxfId="623" priority="90" stopIfTrue="1" operator="equal">
      <formula>""</formula>
    </cfRule>
  </conditionalFormatting>
  <conditionalFormatting sqref="BA27">
    <cfRule type="cellIs" dxfId="622" priority="89" stopIfTrue="1" operator="equal">
      <formula>"x"</formula>
    </cfRule>
  </conditionalFormatting>
  <conditionalFormatting sqref="BA27">
    <cfRule type="cellIs" dxfId="621" priority="88" stopIfTrue="1" operator="equal">
      <formula>"N"</formula>
    </cfRule>
  </conditionalFormatting>
  <conditionalFormatting sqref="BA35">
    <cfRule type="cellIs" dxfId="620" priority="87" stopIfTrue="1" operator="equal">
      <formula>""</formula>
    </cfRule>
  </conditionalFormatting>
  <conditionalFormatting sqref="BA35">
    <cfRule type="cellIs" dxfId="619" priority="86" stopIfTrue="1" operator="equal">
      <formula>"x"</formula>
    </cfRule>
  </conditionalFormatting>
  <conditionalFormatting sqref="BA37">
    <cfRule type="cellIs" dxfId="618" priority="85" stopIfTrue="1" operator="equal">
      <formula>""</formula>
    </cfRule>
  </conditionalFormatting>
  <conditionalFormatting sqref="BA37">
    <cfRule type="cellIs" dxfId="617" priority="84" stopIfTrue="1" operator="equal">
      <formula>"x"</formula>
    </cfRule>
  </conditionalFormatting>
  <conditionalFormatting sqref="BA37">
    <cfRule type="cellIs" dxfId="616" priority="83" stopIfTrue="1" operator="equal">
      <formula>"N"</formula>
    </cfRule>
  </conditionalFormatting>
  <conditionalFormatting sqref="BA39">
    <cfRule type="cellIs" dxfId="615" priority="82" stopIfTrue="1" operator="equal">
      <formula>""</formula>
    </cfRule>
  </conditionalFormatting>
  <conditionalFormatting sqref="BA39">
    <cfRule type="cellIs" dxfId="614" priority="81" stopIfTrue="1" operator="equal">
      <formula>"x"</formula>
    </cfRule>
  </conditionalFormatting>
  <conditionalFormatting sqref="BA39">
    <cfRule type="cellIs" dxfId="613" priority="80" stopIfTrue="1" operator="equal">
      <formula>"N"</formula>
    </cfRule>
  </conditionalFormatting>
  <conditionalFormatting sqref="BA43">
    <cfRule type="cellIs" dxfId="612" priority="79" stopIfTrue="1" operator="equal">
      <formula>""</formula>
    </cfRule>
  </conditionalFormatting>
  <conditionalFormatting sqref="BA43">
    <cfRule type="cellIs" dxfId="611" priority="77" stopIfTrue="1" operator="equal">
      <formula>"N"</formula>
    </cfRule>
  </conditionalFormatting>
  <conditionalFormatting sqref="BA43">
    <cfRule type="cellIs" dxfId="610" priority="78" stopIfTrue="1" operator="equal">
      <formula>"x"</formula>
    </cfRule>
  </conditionalFormatting>
  <conditionalFormatting sqref="BA45">
    <cfRule type="cellIs" dxfId="609" priority="76" stopIfTrue="1" operator="equal">
      <formula>""</formula>
    </cfRule>
  </conditionalFormatting>
  <conditionalFormatting sqref="BA45">
    <cfRule type="cellIs" dxfId="608" priority="75" stopIfTrue="1" operator="equal">
      <formula>"x"</formula>
    </cfRule>
  </conditionalFormatting>
  <conditionalFormatting sqref="BA45">
    <cfRule type="cellIs" dxfId="607" priority="74" stopIfTrue="1" operator="equal">
      <formula>"N"</formula>
    </cfRule>
  </conditionalFormatting>
  <conditionalFormatting sqref="BA47">
    <cfRule type="cellIs" dxfId="606" priority="73" stopIfTrue="1" operator="equal">
      <formula>""</formula>
    </cfRule>
  </conditionalFormatting>
  <conditionalFormatting sqref="BA47">
    <cfRule type="cellIs" dxfId="605" priority="71" stopIfTrue="1" operator="equal">
      <formula>"N"</formula>
    </cfRule>
  </conditionalFormatting>
  <conditionalFormatting sqref="BA47">
    <cfRule type="cellIs" dxfId="604" priority="72" stopIfTrue="1" operator="equal">
      <formula>"x"</formula>
    </cfRule>
  </conditionalFormatting>
  <conditionalFormatting sqref="BA49">
    <cfRule type="cellIs" dxfId="603" priority="70" stopIfTrue="1" operator="equal">
      <formula>""</formula>
    </cfRule>
  </conditionalFormatting>
  <conditionalFormatting sqref="BA49">
    <cfRule type="cellIs" dxfId="602" priority="68" stopIfTrue="1" operator="equal">
      <formula>"N"</formula>
    </cfRule>
  </conditionalFormatting>
  <conditionalFormatting sqref="BA49">
    <cfRule type="cellIs" dxfId="601" priority="69" stopIfTrue="1" operator="equal">
      <formula>"x"</formula>
    </cfRule>
  </conditionalFormatting>
  <conditionalFormatting sqref="BA51">
    <cfRule type="cellIs" dxfId="600" priority="67" stopIfTrue="1" operator="equal">
      <formula>""</formula>
    </cfRule>
  </conditionalFormatting>
  <conditionalFormatting sqref="BA51">
    <cfRule type="cellIs" dxfId="599" priority="65" stopIfTrue="1" operator="equal">
      <formula>"N"</formula>
    </cfRule>
  </conditionalFormatting>
  <conditionalFormatting sqref="BA51">
    <cfRule type="cellIs" dxfId="598" priority="66" stopIfTrue="1" operator="equal">
      <formula>"x"</formula>
    </cfRule>
  </conditionalFormatting>
  <conditionalFormatting sqref="BA53">
    <cfRule type="cellIs" dxfId="597" priority="64" stopIfTrue="1" operator="equal">
      <formula>""</formula>
    </cfRule>
  </conditionalFormatting>
  <conditionalFormatting sqref="BA53">
    <cfRule type="cellIs" dxfId="596" priority="62" stopIfTrue="1" operator="equal">
      <formula>"N"</formula>
    </cfRule>
  </conditionalFormatting>
  <conditionalFormatting sqref="BA53">
    <cfRule type="cellIs" dxfId="595" priority="63" stopIfTrue="1" operator="equal">
      <formula>"x"</formula>
    </cfRule>
  </conditionalFormatting>
  <conditionalFormatting sqref="BA55">
    <cfRule type="cellIs" dxfId="594" priority="61" stopIfTrue="1" operator="equal">
      <formula>""</formula>
    </cfRule>
  </conditionalFormatting>
  <conditionalFormatting sqref="BA55">
    <cfRule type="cellIs" dxfId="593" priority="59" stopIfTrue="1" operator="equal">
      <formula>"N"</formula>
    </cfRule>
  </conditionalFormatting>
  <conditionalFormatting sqref="BA55">
    <cfRule type="cellIs" dxfId="592" priority="60" stopIfTrue="1" operator="equal">
      <formula>"x"</formula>
    </cfRule>
  </conditionalFormatting>
  <conditionalFormatting sqref="BA57">
    <cfRule type="cellIs" dxfId="591" priority="58" stopIfTrue="1" operator="equal">
      <formula>""</formula>
    </cfRule>
  </conditionalFormatting>
  <conditionalFormatting sqref="BA57">
    <cfRule type="cellIs" dxfId="590" priority="56" stopIfTrue="1" operator="equal">
      <formula>"N"</formula>
    </cfRule>
  </conditionalFormatting>
  <conditionalFormatting sqref="BA57">
    <cfRule type="cellIs" dxfId="589" priority="57" stopIfTrue="1" operator="equal">
      <formula>"x"</formula>
    </cfRule>
  </conditionalFormatting>
  <conditionalFormatting sqref="BA59">
    <cfRule type="cellIs" dxfId="588" priority="55" stopIfTrue="1" operator="equal">
      <formula>""</formula>
    </cfRule>
  </conditionalFormatting>
  <conditionalFormatting sqref="BA59">
    <cfRule type="cellIs" dxfId="587" priority="54" stopIfTrue="1" operator="equal">
      <formula>"x"</formula>
    </cfRule>
  </conditionalFormatting>
  <conditionalFormatting sqref="BA59">
    <cfRule type="cellIs" dxfId="586" priority="53" stopIfTrue="1" operator="equal">
      <formula>"N"</formula>
    </cfRule>
  </conditionalFormatting>
  <conditionalFormatting sqref="BA61">
    <cfRule type="cellIs" dxfId="585" priority="52" stopIfTrue="1" operator="equal">
      <formula>""</formula>
    </cfRule>
  </conditionalFormatting>
  <conditionalFormatting sqref="BA61">
    <cfRule type="cellIs" dxfId="584" priority="50" stopIfTrue="1" operator="equal">
      <formula>"N"</formula>
    </cfRule>
  </conditionalFormatting>
  <conditionalFormatting sqref="BA61">
    <cfRule type="cellIs" dxfId="583" priority="51" stopIfTrue="1" operator="equal">
      <formula>"x"</formula>
    </cfRule>
  </conditionalFormatting>
  <conditionalFormatting sqref="BA63">
    <cfRule type="cellIs" dxfId="582" priority="49" stopIfTrue="1" operator="equal">
      <formula>""</formula>
    </cfRule>
  </conditionalFormatting>
  <conditionalFormatting sqref="BA63">
    <cfRule type="cellIs" dxfId="581" priority="48" stopIfTrue="1" operator="equal">
      <formula>"x"</formula>
    </cfRule>
  </conditionalFormatting>
  <conditionalFormatting sqref="BA63">
    <cfRule type="cellIs" dxfId="580" priority="47" stopIfTrue="1" operator="equal">
      <formula>"N"</formula>
    </cfRule>
  </conditionalFormatting>
  <conditionalFormatting sqref="BA67">
    <cfRule type="cellIs" dxfId="579" priority="46" stopIfTrue="1" operator="equal">
      <formula>""</formula>
    </cfRule>
  </conditionalFormatting>
  <conditionalFormatting sqref="BA67">
    <cfRule type="cellIs" dxfId="578" priority="45" stopIfTrue="1" operator="equal">
      <formula>"x"</formula>
    </cfRule>
  </conditionalFormatting>
  <conditionalFormatting sqref="BA67">
    <cfRule type="cellIs" dxfId="577" priority="44" stopIfTrue="1" operator="equal">
      <formula>"N"</formula>
    </cfRule>
  </conditionalFormatting>
  <conditionalFormatting sqref="BA65">
    <cfRule type="cellIs" dxfId="576" priority="43" stopIfTrue="1" operator="equal">
      <formula>""</formula>
    </cfRule>
  </conditionalFormatting>
  <conditionalFormatting sqref="BA65">
    <cfRule type="cellIs" dxfId="575" priority="42" stopIfTrue="1" operator="equal">
      <formula>"x"</formula>
    </cfRule>
  </conditionalFormatting>
  <conditionalFormatting sqref="BA65">
    <cfRule type="cellIs" dxfId="574" priority="41" stopIfTrue="1" operator="equal">
      <formula>"N"</formula>
    </cfRule>
  </conditionalFormatting>
  <conditionalFormatting sqref="BI55:BM55">
    <cfRule type="cellIs" dxfId="573" priority="40" stopIfTrue="1" operator="equal">
      <formula>""</formula>
    </cfRule>
  </conditionalFormatting>
  <conditionalFormatting sqref="BI57:BM57">
    <cfRule type="cellIs" dxfId="572" priority="39" stopIfTrue="1" operator="equal">
      <formula>""</formula>
    </cfRule>
  </conditionalFormatting>
  <conditionalFormatting sqref="BI59:BM59">
    <cfRule type="cellIs" dxfId="571" priority="38" stopIfTrue="1" operator="equal">
      <formula>""</formula>
    </cfRule>
  </conditionalFormatting>
  <conditionalFormatting sqref="BI61:BM61">
    <cfRule type="cellIs" dxfId="570" priority="37" stopIfTrue="1" operator="equal">
      <formula>""</formula>
    </cfRule>
  </conditionalFormatting>
  <conditionalFormatting sqref="BI63:BM63">
    <cfRule type="cellIs" dxfId="569" priority="36" stopIfTrue="1" operator="equal">
      <formula>""</formula>
    </cfRule>
  </conditionalFormatting>
  <conditionalFormatting sqref="BI65:BM65">
    <cfRule type="cellIs" dxfId="568" priority="35" stopIfTrue="1" operator="equal">
      <formula>""</formula>
    </cfRule>
  </conditionalFormatting>
  <conditionalFormatting sqref="BI67:BM67">
    <cfRule type="cellIs" dxfId="567" priority="34" stopIfTrue="1" operator="equal">
      <formula>""</formula>
    </cfRule>
  </conditionalFormatting>
  <conditionalFormatting sqref="AU17 AU19">
    <cfRule type="expression" dxfId="566" priority="316" stopIfTrue="1">
      <formula>IF(BH17="No",TRUE,FALSE)</formula>
    </cfRule>
  </conditionalFormatting>
  <conditionalFormatting sqref="AU67">
    <cfRule type="expression" dxfId="565" priority="9" stopIfTrue="1">
      <formula>IF(BH67="No",TRUE,FALSE)</formula>
    </cfRule>
  </conditionalFormatting>
  <conditionalFormatting sqref="AU21">
    <cfRule type="expression" dxfId="564" priority="32" stopIfTrue="1">
      <formula>IF(BH21="No",TRUE,FALSE)</formula>
    </cfRule>
  </conditionalFormatting>
  <conditionalFormatting sqref="AU23">
    <cfRule type="expression" dxfId="563" priority="31" stopIfTrue="1">
      <formula>IF(BH23="No",TRUE,FALSE)</formula>
    </cfRule>
  </conditionalFormatting>
  <conditionalFormatting sqref="AU25">
    <cfRule type="expression" dxfId="562" priority="30" stopIfTrue="1">
      <formula>IF(BH25="No",TRUE,FALSE)</formula>
    </cfRule>
  </conditionalFormatting>
  <conditionalFormatting sqref="AU29">
    <cfRule type="expression" dxfId="561" priority="29" stopIfTrue="1">
      <formula>IF(BH29="No",TRUE,FALSE)</formula>
    </cfRule>
  </conditionalFormatting>
  <conditionalFormatting sqref="AU31">
    <cfRule type="expression" dxfId="560" priority="28" stopIfTrue="1">
      <formula>IF(BH31="No",TRUE,FALSE)</formula>
    </cfRule>
  </conditionalFormatting>
  <conditionalFormatting sqref="AU33">
    <cfRule type="expression" dxfId="559" priority="27" stopIfTrue="1">
      <formula>IF(BH33="No",TRUE,FALSE)</formula>
    </cfRule>
  </conditionalFormatting>
  <conditionalFormatting sqref="AU35">
    <cfRule type="expression" dxfId="558" priority="26" stopIfTrue="1">
      <formula>IF(BH35="No",TRUE,FALSE)</formula>
    </cfRule>
  </conditionalFormatting>
  <conditionalFormatting sqref="AU43">
    <cfRule type="expression" dxfId="557" priority="25" stopIfTrue="1">
      <formula>IF(BH43="No",TRUE,FALSE)</formula>
    </cfRule>
  </conditionalFormatting>
  <conditionalFormatting sqref="AU47">
    <cfRule type="expression" dxfId="556" priority="24" stopIfTrue="1">
      <formula>IF(BH47="No",TRUE,FALSE)</formula>
    </cfRule>
  </conditionalFormatting>
  <conditionalFormatting sqref="AU49">
    <cfRule type="expression" dxfId="555" priority="23" stopIfTrue="1">
      <formula>IF(BH49="No",TRUE,FALSE)</formula>
    </cfRule>
  </conditionalFormatting>
  <conditionalFormatting sqref="AU51">
    <cfRule type="expression" dxfId="554" priority="22" stopIfTrue="1">
      <formula>IF(BH51="No",TRUE,FALSE)</formula>
    </cfRule>
  </conditionalFormatting>
  <conditionalFormatting sqref="AU53">
    <cfRule type="expression" dxfId="553" priority="21" stopIfTrue="1">
      <formula>IF(BH53="No",TRUE,FALSE)</formula>
    </cfRule>
  </conditionalFormatting>
  <conditionalFormatting sqref="AU55">
    <cfRule type="expression" dxfId="552" priority="20" stopIfTrue="1">
      <formula>IF(BH55="No",TRUE,FALSE)</formula>
    </cfRule>
  </conditionalFormatting>
  <conditionalFormatting sqref="AU57">
    <cfRule type="expression" dxfId="551" priority="19" stopIfTrue="1">
      <formula>IF(BH57="No",TRUE,FALSE)</formula>
    </cfRule>
  </conditionalFormatting>
  <conditionalFormatting sqref="AU61">
    <cfRule type="expression" dxfId="550" priority="18" stopIfTrue="1">
      <formula>IF(BH61="No",TRUE,FALSE)</formula>
    </cfRule>
  </conditionalFormatting>
  <conditionalFormatting sqref="AU27">
    <cfRule type="expression" dxfId="549" priority="17" stopIfTrue="1">
      <formula>IF(BH27="No",TRUE,FALSE)</formula>
    </cfRule>
  </conditionalFormatting>
  <conditionalFormatting sqref="AU37">
    <cfRule type="expression" dxfId="548" priority="16" stopIfTrue="1">
      <formula>IF(BH37="No",TRUE,FALSE)</formula>
    </cfRule>
  </conditionalFormatting>
  <conditionalFormatting sqref="AU39">
    <cfRule type="expression" dxfId="547" priority="15" stopIfTrue="1">
      <formula>IF(BH39="No",TRUE,FALSE)</formula>
    </cfRule>
  </conditionalFormatting>
  <conditionalFormatting sqref="AU41">
    <cfRule type="expression" dxfId="546" priority="14" stopIfTrue="1">
      <formula>IF(BH41="No",TRUE,FALSE)</formula>
    </cfRule>
  </conditionalFormatting>
  <conditionalFormatting sqref="AU45">
    <cfRule type="expression" dxfId="545" priority="13" stopIfTrue="1">
      <formula>IF(BH45="No",TRUE,FALSE)</formula>
    </cfRule>
  </conditionalFormatting>
  <conditionalFormatting sqref="AU59">
    <cfRule type="expression" dxfId="544" priority="12" stopIfTrue="1">
      <formula>IF(BH59="No",TRUE,FALSE)</formula>
    </cfRule>
  </conditionalFormatting>
  <conditionalFormatting sqref="AU63">
    <cfRule type="expression" dxfId="543" priority="11" stopIfTrue="1">
      <formula>IF(BH63="No",TRUE,FALSE)</formula>
    </cfRule>
  </conditionalFormatting>
  <conditionalFormatting sqref="AU65">
    <cfRule type="expression" dxfId="542" priority="10" stopIfTrue="1">
      <formula>IF(BH65="No",TRUE,FALSE)</formula>
    </cfRule>
  </conditionalFormatting>
  <conditionalFormatting sqref="AU69">
    <cfRule type="expression" dxfId="541" priority="8" stopIfTrue="1">
      <formula>IF(BH69="No",TRUE,FALSE)</formula>
    </cfRule>
  </conditionalFormatting>
  <conditionalFormatting sqref="BA69">
    <cfRule type="cellIs" dxfId="540" priority="4" stopIfTrue="1" operator="equal">
      <formula>""</formula>
    </cfRule>
  </conditionalFormatting>
  <conditionalFormatting sqref="BA69">
    <cfRule type="cellIs" dxfId="539" priority="2" stopIfTrue="1" operator="equal">
      <formula>"N"</formula>
    </cfRule>
  </conditionalFormatting>
  <conditionalFormatting sqref="BA69">
    <cfRule type="cellIs" dxfId="538" priority="3" stopIfTrue="1" operator="equal">
      <formula>"x"</formula>
    </cfRule>
  </conditionalFormatting>
  <conditionalFormatting sqref="BI69:BM69">
    <cfRule type="cellIs" dxfId="537" priority="1" stopIfTrue="1" operator="equal">
      <formula>""</formula>
    </cfRule>
  </conditionalFormatting>
  <dataValidations count="2">
    <dataValidation type="list" allowBlank="1" showInputMessage="1" showErrorMessage="1" errorTitle="Invalid Selection" error="Please specify &quot;Y&quot;, &quot;N&quot; or &quot;X&quot;" sqref="BA67 BA63 BA41 BA39 BA19 BA27 BA37 BA45 BA59 BA65" xr:uid="{00000000-0002-0000-0200-000000000000}">
      <formula1>"Y,N,X"</formula1>
    </dataValidation>
    <dataValidation type="list" allowBlank="1" showInputMessage="1" showErrorMessage="1" errorTitle="Invalid Selection" error="Please specify &quot;Y&quot;, &quot;N&quot; or &quot;X&quot;" sqref="BA17 BA21 BA23 BA25 BA29 BA31 BA33 BA57 BA35 BA43 BA47 BA49 BA51 BA53 BA55 BA61 BA69" xr:uid="{FF9DACEF-6F1B-4C30-AF8D-3593BDD86F6B}">
      <formula1>"Y,N"</formula1>
    </dataValidation>
  </dataValidations>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ignoredErrors>
    <ignoredError sqref="E15 G17:G69"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pageSetUpPr fitToPage="1"/>
  </sheetPr>
  <dimension ref="A1:CP144"/>
  <sheetViews>
    <sheetView showRowColHeaders="0" topLeftCell="A110" zoomScale="115" zoomScaleNormal="115" workbookViewId="0">
      <selection activeCell="AG9" sqref="AG9:AR10"/>
    </sheetView>
  </sheetViews>
  <sheetFormatPr baseColWidth="10" defaultColWidth="9.19921875" defaultRowHeight="13"/>
  <cols>
    <col min="1" max="1" width="1" style="342"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1" width="4.3984375" style="339" customWidth="1"/>
    <col min="62" max="64" width="9.59765625" style="339" hidden="1" customWidth="1"/>
    <col min="65" max="67" width="9.59765625" style="462" hidden="1" customWidth="1"/>
    <col min="68" max="68" width="9.59765625" style="339" hidden="1" customWidth="1"/>
    <col min="69" max="70" width="9.59765625" style="475" hidden="1" customWidth="1"/>
    <col min="71" max="74" width="4.3984375" style="339" customWidth="1"/>
    <col min="75" max="16384" width="9.19921875" style="339"/>
  </cols>
  <sheetData>
    <row r="1" spans="1:94" s="19" customFormat="1" ht="4.5" customHeight="1">
      <c r="A1" s="183"/>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183"/>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5"/>
      <c r="BC2" s="15"/>
      <c r="BD2" s="17"/>
      <c r="BE2" s="208"/>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c r="CL2" s="57"/>
      <c r="CM2" s="57"/>
    </row>
    <row r="3" spans="1:94" s="19" customFormat="1" ht="12.75" customHeight="1">
      <c r="A3" s="176"/>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IF('Cover Page'!AY3="","",'Cover Page'!AY3)</f>
        <v/>
      </c>
      <c r="AZ3" s="996"/>
      <c r="BA3" s="996"/>
      <c r="BB3" s="996"/>
      <c r="BC3" s="997"/>
      <c r="BD3" s="4"/>
      <c r="BE3" s="208"/>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c r="CL3" s="57"/>
      <c r="CM3" s="57"/>
    </row>
    <row r="4" spans="1:94" s="19" customFormat="1" ht="4.5" customHeight="1">
      <c r="A4" s="176"/>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94"/>
      <c r="BC4" s="94"/>
      <c r="BD4" s="4"/>
      <c r="BE4" s="208"/>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c r="CL4" s="57"/>
      <c r="CM4" s="57"/>
    </row>
    <row r="5" spans="1:94" s="19" customFormat="1" ht="12.75" customHeight="1">
      <c r="A5" s="176"/>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4"/>
      <c r="BE5" s="208"/>
      <c r="BF5" s="62"/>
      <c r="BG5" s="57"/>
      <c r="BH5" s="57"/>
      <c r="BI5" s="57"/>
      <c r="BJ5" s="1072" t="s">
        <v>87</v>
      </c>
      <c r="BK5" s="1073"/>
      <c r="BL5" s="1073"/>
      <c r="BM5" s="1073"/>
      <c r="BN5" s="1073"/>
      <c r="BO5" s="1073"/>
      <c r="BP5" s="225">
        <f>IF(BR24="",0,IF(MIN(BR17:BR23)&lt;0.75,1,0))</f>
        <v>0</v>
      </c>
      <c r="BQ5" s="57"/>
      <c r="BR5" s="57"/>
      <c r="BS5" s="57"/>
      <c r="BT5" s="57"/>
      <c r="BU5" s="57"/>
      <c r="BV5" s="57"/>
      <c r="BW5" s="57"/>
      <c r="BX5" s="57"/>
      <c r="BY5" s="57"/>
      <c r="BZ5" s="57"/>
      <c r="CA5" s="57"/>
      <c r="CB5" s="57"/>
      <c r="CC5" s="57"/>
      <c r="CD5" s="57"/>
      <c r="CE5" s="57"/>
      <c r="CF5" s="57"/>
      <c r="CG5" s="57"/>
      <c r="CH5" s="57"/>
      <c r="CI5" s="57"/>
      <c r="CJ5" s="57"/>
      <c r="CK5" s="57"/>
      <c r="CL5" s="57"/>
      <c r="CM5" s="57"/>
    </row>
    <row r="6" spans="1:94" s="19" customFormat="1" ht="4.5" customHeight="1">
      <c r="A6" s="176"/>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IF(AND($BH$7="",$BH$9=""),"",IF($BH$9="",#REF!,#REF!))</f>
        <v/>
      </c>
      <c r="BA6" s="89"/>
      <c r="BB6" s="89"/>
      <c r="BC6" s="89"/>
      <c r="BD6" s="4"/>
      <c r="BE6" s="208"/>
      <c r="BF6" s="62"/>
      <c r="BG6" s="57"/>
      <c r="BH6" s="57"/>
      <c r="BI6" s="57"/>
      <c r="BJ6" s="57"/>
      <c r="BK6" s="57"/>
      <c r="BL6" s="57"/>
      <c r="BM6" s="58"/>
      <c r="BN6" s="58"/>
      <c r="BO6" s="58"/>
      <c r="BP6" s="57"/>
      <c r="BQ6" s="57"/>
      <c r="BR6" s="57"/>
      <c r="BS6" s="57"/>
      <c r="BT6" s="57"/>
      <c r="BU6" s="57"/>
      <c r="BV6" s="57"/>
      <c r="BW6" s="57"/>
      <c r="BX6" s="57"/>
      <c r="BY6" s="57"/>
      <c r="BZ6" s="57"/>
      <c r="CA6" s="57"/>
      <c r="CB6" s="57"/>
      <c r="CC6" s="57"/>
      <c r="CD6" s="57"/>
      <c r="CE6" s="57"/>
      <c r="CF6" s="57"/>
      <c r="CG6" s="57"/>
      <c r="CH6" s="57"/>
      <c r="CI6" s="57"/>
      <c r="CJ6" s="57"/>
      <c r="CK6" s="57"/>
      <c r="CL6" s="57"/>
      <c r="CM6" s="57"/>
    </row>
    <row r="7" spans="1:94" s="19" customFormat="1" ht="12.75" customHeight="1">
      <c r="A7" s="176"/>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7"/>
      <c r="BB7" s="1007"/>
      <c r="BC7" s="1008"/>
      <c r="BD7" s="4"/>
      <c r="BE7" s="208"/>
      <c r="BF7" s="62"/>
      <c r="BG7" s="57"/>
      <c r="BH7" s="57"/>
      <c r="BI7" s="57"/>
      <c r="BJ7" s="57"/>
      <c r="BK7" s="57"/>
      <c r="BL7" s="57"/>
      <c r="BM7" s="58"/>
      <c r="BN7" s="58"/>
      <c r="BO7" s="58"/>
      <c r="BP7" s="57"/>
      <c r="BQ7" s="61"/>
      <c r="BR7" s="57"/>
      <c r="BS7" s="57"/>
      <c r="BT7" s="57"/>
      <c r="BU7" s="57"/>
      <c r="BV7" s="57"/>
      <c r="BW7" s="57"/>
      <c r="BX7" s="57"/>
      <c r="BY7" s="57"/>
      <c r="BZ7" s="57"/>
      <c r="CA7" s="57"/>
      <c r="CB7" s="57"/>
      <c r="CC7" s="57"/>
      <c r="CD7" s="57"/>
      <c r="CE7" s="57"/>
      <c r="CF7" s="57"/>
      <c r="CG7" s="57"/>
      <c r="CH7" s="57"/>
      <c r="CI7" s="57"/>
      <c r="CJ7" s="57"/>
      <c r="CK7" s="57"/>
      <c r="CL7" s="57"/>
      <c r="CM7" s="57"/>
    </row>
    <row r="8" spans="1:94" s="19" customFormat="1" ht="4.5" customHeight="1">
      <c r="A8" s="184"/>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4"/>
      <c r="BC8" s="24"/>
      <c r="BD8" s="25"/>
      <c r="BE8" s="208"/>
      <c r="BF8" s="62"/>
      <c r="BG8" s="57"/>
      <c r="BH8" s="57"/>
      <c r="BI8" s="57"/>
      <c r="BJ8" s="57"/>
      <c r="BK8" s="57"/>
      <c r="BL8" s="57"/>
      <c r="BM8" s="58"/>
      <c r="BN8" s="58"/>
      <c r="BO8" s="58"/>
      <c r="BP8" s="57"/>
      <c r="BQ8" s="57"/>
      <c r="BR8" s="57"/>
      <c r="BS8" s="57"/>
      <c r="BT8" s="57"/>
      <c r="BU8" s="57"/>
      <c r="BV8" s="57"/>
      <c r="BW8" s="57"/>
      <c r="BX8" s="57"/>
      <c r="BY8" s="57"/>
      <c r="BZ8" s="57"/>
      <c r="CA8" s="57"/>
      <c r="CB8" s="57"/>
      <c r="CC8" s="57"/>
      <c r="CD8" s="57"/>
      <c r="CE8" s="57"/>
      <c r="CF8" s="57"/>
      <c r="CG8" s="57"/>
      <c r="CH8" s="57"/>
      <c r="CI8" s="57"/>
      <c r="CJ8" s="57"/>
      <c r="CK8" s="57"/>
      <c r="CL8" s="57"/>
      <c r="CM8" s="57"/>
    </row>
    <row r="9" spans="1:94" s="19" customFormat="1">
      <c r="A9" s="53"/>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208"/>
      <c r="BF9" s="62"/>
      <c r="BG9" s="57"/>
      <c r="BH9" s="57"/>
      <c r="BI9" s="57"/>
      <c r="BJ9" s="57"/>
      <c r="BK9" s="57"/>
      <c r="BL9" s="57"/>
      <c r="BM9" s="58"/>
      <c r="BN9" s="58"/>
      <c r="BO9" s="58"/>
      <c r="BP9" s="57"/>
      <c r="BQ9" s="57"/>
      <c r="BR9" s="57"/>
      <c r="BS9" s="57"/>
      <c r="BT9" s="57"/>
      <c r="BU9" s="57"/>
      <c r="BV9" s="57"/>
      <c r="BW9" s="57"/>
      <c r="BX9" s="57"/>
      <c r="BY9" s="57"/>
      <c r="BZ9" s="57"/>
      <c r="CA9" s="57"/>
      <c r="CB9" s="57"/>
      <c r="CC9" s="57"/>
      <c r="CD9" s="57"/>
      <c r="CE9" s="57"/>
      <c r="CF9" s="57"/>
      <c r="CG9" s="57"/>
      <c r="CH9" s="57"/>
      <c r="CI9" s="57"/>
      <c r="CJ9" s="57"/>
      <c r="CK9" s="57"/>
      <c r="CL9" s="57"/>
      <c r="CM9" s="57"/>
    </row>
    <row r="10" spans="1:94" s="19" customFormat="1" ht="4.5" customHeight="1">
      <c r="A10" s="53"/>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208"/>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c r="CL10" s="57"/>
      <c r="CM10" s="57"/>
    </row>
    <row r="11" spans="1:94" s="19" customFormat="1" ht="4.5" customHeight="1">
      <c r="A11" s="94"/>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208"/>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c r="CL11" s="57"/>
      <c r="CM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208"/>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c r="CL12" s="57"/>
      <c r="CM12" s="57"/>
    </row>
    <row r="13" spans="1:94" s="19" customFormat="1" ht="4.5" customHeight="1">
      <c r="A13" s="5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08"/>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c r="CL13" s="57"/>
      <c r="CM13" s="57"/>
    </row>
    <row r="14" spans="1:94" s="1" customFormat="1" ht="14">
      <c r="A14" s="53"/>
      <c r="B14" s="1066" t="s">
        <v>110</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4"/>
      <c r="BF14" s="52"/>
      <c r="BG14" s="49"/>
      <c r="BH14" s="49"/>
      <c r="BI14" s="49"/>
      <c r="BJ14" s="67" t="s">
        <v>17</v>
      </c>
      <c r="BK14" s="68"/>
      <c r="BL14" s="68"/>
      <c r="BM14" s="68"/>
      <c r="BN14" s="68"/>
      <c r="BO14" s="68"/>
      <c r="BP14" s="68"/>
      <c r="BQ14" s="68"/>
      <c r="BR14" s="69"/>
      <c r="BS14" s="49"/>
      <c r="BT14" s="49"/>
      <c r="BU14" s="49"/>
      <c r="BV14" s="49"/>
      <c r="BW14" s="49"/>
      <c r="BX14" s="49"/>
      <c r="BY14" s="49"/>
      <c r="BZ14" s="49"/>
      <c r="CA14" s="49"/>
      <c r="CB14" s="49"/>
      <c r="CC14" s="49"/>
      <c r="CD14" s="49"/>
      <c r="CE14" s="49"/>
      <c r="CF14" s="49"/>
      <c r="CG14" s="49"/>
      <c r="CH14" s="49"/>
      <c r="CI14" s="49"/>
      <c r="CJ14" s="49"/>
      <c r="CK14" s="49"/>
      <c r="CL14" s="49"/>
      <c r="CM14" s="49"/>
    </row>
    <row r="15" spans="1:94" s="1" customFormat="1" ht="12" customHeight="1">
      <c r="A15" s="53"/>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4"/>
      <c r="BF15" s="52"/>
      <c r="BG15" s="49"/>
      <c r="BH15" s="49"/>
      <c r="BI15" s="49"/>
      <c r="BJ15" s="100"/>
      <c r="BK15" s="101"/>
      <c r="BL15" s="102"/>
      <c r="BM15" s="102"/>
      <c r="BN15" s="102"/>
      <c r="BO15" s="102"/>
      <c r="BP15" s="1037"/>
      <c r="BQ15" s="1038"/>
      <c r="BR15" s="1039"/>
      <c r="BS15" s="49"/>
      <c r="BT15" s="49"/>
      <c r="BU15" s="49"/>
      <c r="BV15" s="49"/>
      <c r="BW15" s="49"/>
      <c r="BX15" s="49"/>
      <c r="BY15" s="49"/>
      <c r="BZ15" s="49"/>
      <c r="CA15" s="49"/>
      <c r="CB15" s="49"/>
      <c r="CC15" s="49"/>
      <c r="CD15" s="49"/>
      <c r="CE15" s="49"/>
      <c r="CF15" s="49"/>
      <c r="CG15" s="49"/>
      <c r="CH15" s="49"/>
      <c r="CI15" s="49"/>
      <c r="CJ15" s="49"/>
      <c r="CK15" s="49"/>
      <c r="CL15" s="49"/>
      <c r="CM15" s="49"/>
    </row>
    <row r="16" spans="1:94" s="1" customFormat="1" ht="8.25" customHeight="1">
      <c r="A16" s="94"/>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4"/>
      <c r="BF16" s="52"/>
      <c r="BG16" s="49"/>
      <c r="BH16" s="49"/>
      <c r="BI16" s="49"/>
      <c r="BJ16" s="103"/>
      <c r="BK16" s="53"/>
      <c r="BL16" s="90"/>
      <c r="BM16" s="90"/>
      <c r="BN16" s="90"/>
      <c r="BO16" s="90"/>
      <c r="BP16" s="106" t="s">
        <v>85</v>
      </c>
      <c r="BQ16" s="107" t="s">
        <v>84</v>
      </c>
      <c r="BR16" s="108" t="s">
        <v>77</v>
      </c>
      <c r="BS16" s="49"/>
      <c r="BT16" s="49"/>
      <c r="BU16" s="49"/>
      <c r="BV16" s="49"/>
      <c r="BW16" s="49"/>
      <c r="BX16" s="49"/>
      <c r="BY16" s="49"/>
      <c r="BZ16" s="49"/>
      <c r="CA16" s="49"/>
      <c r="CB16" s="49"/>
      <c r="CC16" s="49"/>
      <c r="CD16" s="49"/>
      <c r="CE16" s="49"/>
      <c r="CF16" s="49"/>
      <c r="CG16" s="49"/>
      <c r="CH16" s="49"/>
      <c r="CI16" s="49"/>
      <c r="CJ16" s="49"/>
      <c r="CK16" s="49"/>
      <c r="CL16" s="49"/>
      <c r="CM16" s="49"/>
    </row>
    <row r="17" spans="1:91" s="1" customFormat="1">
      <c r="A17" s="53"/>
      <c r="B17" s="1014">
        <v>1</v>
      </c>
      <c r="C17" s="1015"/>
      <c r="D17" s="1015"/>
      <c r="E17" s="1016"/>
      <c r="F17" s="1017" t="s">
        <v>111</v>
      </c>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1017"/>
      <c r="AS17" s="1017"/>
      <c r="AT17" s="1017"/>
      <c r="AU17" s="1017"/>
      <c r="AV17" s="1017"/>
      <c r="AW17" s="1017"/>
      <c r="AX17" s="1017"/>
      <c r="AY17" s="1017"/>
      <c r="AZ17" s="1018" t="str">
        <f>IF(BR17="","",BR17)</f>
        <v/>
      </c>
      <c r="BA17" s="1019"/>
      <c r="BB17" s="1019"/>
      <c r="BC17" s="1019"/>
      <c r="BD17" s="1020"/>
      <c r="BE17" s="4"/>
      <c r="BF17" s="52"/>
      <c r="BG17" s="49"/>
      <c r="BH17" s="49"/>
      <c r="BI17" s="49"/>
      <c r="BJ17" s="103"/>
      <c r="BK17" s="53"/>
      <c r="BL17" s="113"/>
      <c r="BM17" s="113"/>
      <c r="BN17" s="113"/>
      <c r="BO17" s="113" t="s">
        <v>39</v>
      </c>
      <c r="BP17" s="114">
        <f>BP32</f>
        <v>0</v>
      </c>
      <c r="BQ17" s="114">
        <f>BQ32</f>
        <v>0</v>
      </c>
      <c r="BR17" s="109" t="str">
        <f t="shared" ref="BR17:BR24" si="0">IF(BP17=0,"",BQ17/BP17)</f>
        <v/>
      </c>
      <c r="BS17" s="49"/>
      <c r="BT17" s="49"/>
      <c r="BU17" s="49"/>
      <c r="BV17" s="49"/>
      <c r="BW17" s="49"/>
      <c r="BX17" s="49"/>
      <c r="BY17" s="49"/>
      <c r="BZ17" s="49"/>
      <c r="CA17" s="49"/>
      <c r="CB17" s="49"/>
      <c r="CC17" s="49"/>
      <c r="CD17" s="49"/>
      <c r="CE17" s="49"/>
      <c r="CF17" s="49"/>
      <c r="CG17" s="49"/>
      <c r="CH17" s="49"/>
      <c r="CI17" s="49"/>
      <c r="CJ17" s="49"/>
      <c r="CK17" s="49"/>
      <c r="CL17" s="49"/>
      <c r="CM17" s="49"/>
    </row>
    <row r="18" spans="1:91" s="1" customFormat="1">
      <c r="A18" s="53"/>
      <c r="B18" s="1014">
        <v>2</v>
      </c>
      <c r="C18" s="1015"/>
      <c r="D18" s="1015"/>
      <c r="E18" s="1016"/>
      <c r="F18" s="1017" t="s">
        <v>220</v>
      </c>
      <c r="G18" s="1017"/>
      <c r="H18" s="1017"/>
      <c r="I18" s="1017"/>
      <c r="J18" s="1017"/>
      <c r="K18" s="1017"/>
      <c r="L18" s="1017"/>
      <c r="M18" s="1017"/>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1017"/>
      <c r="AS18" s="1017"/>
      <c r="AT18" s="1017"/>
      <c r="AU18" s="1017"/>
      <c r="AV18" s="1017"/>
      <c r="AW18" s="1017"/>
      <c r="AX18" s="1017"/>
      <c r="AY18" s="1017"/>
      <c r="AZ18" s="1018" t="str">
        <f t="shared" ref="AZ18:AZ24" si="1">IF(BR18="","",BR18)</f>
        <v/>
      </c>
      <c r="BA18" s="1019"/>
      <c r="BB18" s="1019"/>
      <c r="BC18" s="1019"/>
      <c r="BD18" s="1020"/>
      <c r="BE18" s="4"/>
      <c r="BF18" s="52"/>
      <c r="BG18" s="49"/>
      <c r="BH18" s="49"/>
      <c r="BI18" s="49"/>
      <c r="BJ18" s="103"/>
      <c r="BK18" s="53"/>
      <c r="BL18" s="113"/>
      <c r="BM18" s="113"/>
      <c r="BN18" s="113"/>
      <c r="BO18" s="113" t="s">
        <v>40</v>
      </c>
      <c r="BP18" s="114">
        <f>BP48</f>
        <v>0</v>
      </c>
      <c r="BQ18" s="114">
        <f>BQ48</f>
        <v>0</v>
      </c>
      <c r="BR18" s="109" t="str">
        <f t="shared" si="0"/>
        <v/>
      </c>
      <c r="BS18" s="49"/>
      <c r="BT18" s="49"/>
      <c r="BU18" s="49"/>
      <c r="BV18" s="49"/>
      <c r="BW18" s="49"/>
      <c r="BX18" s="49"/>
      <c r="BY18" s="49"/>
      <c r="BZ18" s="49"/>
      <c r="CA18" s="49"/>
      <c r="CB18" s="49"/>
      <c r="CC18" s="49"/>
      <c r="CD18" s="49"/>
      <c r="CE18" s="49"/>
      <c r="CF18" s="49"/>
      <c r="CG18" s="49"/>
      <c r="CH18" s="49"/>
      <c r="CI18" s="49"/>
      <c r="CJ18" s="49"/>
      <c r="CK18" s="49"/>
      <c r="CL18" s="49"/>
      <c r="CM18" s="49"/>
    </row>
    <row r="19" spans="1:91" s="1" customFormat="1">
      <c r="A19" s="53"/>
      <c r="B19" s="1014">
        <v>3</v>
      </c>
      <c r="C19" s="1015"/>
      <c r="D19" s="1015"/>
      <c r="E19" s="1016"/>
      <c r="F19" s="1017" t="s">
        <v>112</v>
      </c>
      <c r="G19" s="1017"/>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7"/>
      <c r="AT19" s="1017"/>
      <c r="AU19" s="1017"/>
      <c r="AV19" s="1017"/>
      <c r="AW19" s="1017"/>
      <c r="AX19" s="1017"/>
      <c r="AY19" s="1017"/>
      <c r="AZ19" s="1018" t="str">
        <f t="shared" si="1"/>
        <v/>
      </c>
      <c r="BA19" s="1019"/>
      <c r="BB19" s="1019"/>
      <c r="BC19" s="1019"/>
      <c r="BD19" s="1020"/>
      <c r="BE19" s="4"/>
      <c r="BF19" s="52"/>
      <c r="BG19" s="49"/>
      <c r="BH19" s="49"/>
      <c r="BI19" s="49"/>
      <c r="BJ19" s="103"/>
      <c r="BK19" s="53"/>
      <c r="BL19" s="113"/>
      <c r="BM19" s="113"/>
      <c r="BN19" s="113"/>
      <c r="BO19" s="113" t="s">
        <v>41</v>
      </c>
      <c r="BP19" s="114">
        <f>BP64</f>
        <v>0</v>
      </c>
      <c r="BQ19" s="114">
        <f>BQ64</f>
        <v>0</v>
      </c>
      <c r="BR19" s="109" t="str">
        <f t="shared" si="0"/>
        <v/>
      </c>
      <c r="BS19" s="49"/>
      <c r="BT19" s="49"/>
      <c r="BU19" s="49"/>
      <c r="BV19" s="49"/>
      <c r="BW19" s="49"/>
      <c r="BX19" s="49"/>
      <c r="BY19" s="49"/>
      <c r="BZ19" s="49"/>
      <c r="CA19" s="49"/>
      <c r="CB19" s="49"/>
      <c r="CC19" s="49"/>
      <c r="CD19" s="49"/>
      <c r="CE19" s="49"/>
      <c r="CF19" s="49"/>
      <c r="CG19" s="49"/>
      <c r="CH19" s="49"/>
      <c r="CI19" s="49"/>
      <c r="CJ19" s="49"/>
      <c r="CK19" s="49"/>
      <c r="CL19" s="49"/>
      <c r="CM19" s="49"/>
    </row>
    <row r="20" spans="1:91" s="1" customFormat="1">
      <c r="A20" s="53"/>
      <c r="B20" s="1014">
        <v>4</v>
      </c>
      <c r="C20" s="1015"/>
      <c r="D20" s="1015"/>
      <c r="E20" s="1016"/>
      <c r="F20" s="1017" t="s">
        <v>819</v>
      </c>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017"/>
      <c r="AZ20" s="1018" t="str">
        <f t="shared" si="1"/>
        <v/>
      </c>
      <c r="BA20" s="1019"/>
      <c r="BB20" s="1019"/>
      <c r="BC20" s="1019"/>
      <c r="BD20" s="1020"/>
      <c r="BE20" s="4"/>
      <c r="BF20" s="52"/>
      <c r="BG20" s="49"/>
      <c r="BH20" s="49"/>
      <c r="BI20" s="49"/>
      <c r="BJ20" s="103"/>
      <c r="BK20" s="53"/>
      <c r="BL20" s="113"/>
      <c r="BM20" s="113"/>
      <c r="BN20" s="113"/>
      <c r="BO20" s="113" t="s">
        <v>42</v>
      </c>
      <c r="BP20" s="114">
        <f>BP80</f>
        <v>0</v>
      </c>
      <c r="BQ20" s="114">
        <f>BQ80</f>
        <v>0</v>
      </c>
      <c r="BR20" s="109" t="str">
        <f t="shared" si="0"/>
        <v/>
      </c>
      <c r="BS20" s="49"/>
      <c r="BT20" s="49"/>
      <c r="BU20" s="49"/>
      <c r="BV20" s="49"/>
      <c r="BW20" s="49"/>
      <c r="BX20" s="49"/>
      <c r="BY20" s="49"/>
      <c r="BZ20" s="49"/>
      <c r="CA20" s="49"/>
      <c r="CB20" s="49"/>
      <c r="CC20" s="49"/>
      <c r="CD20" s="49"/>
      <c r="CE20" s="49"/>
      <c r="CF20" s="49"/>
      <c r="CG20" s="49"/>
      <c r="CH20" s="49"/>
      <c r="CI20" s="49"/>
      <c r="CJ20" s="49"/>
      <c r="CK20" s="49"/>
      <c r="CL20" s="49"/>
      <c r="CM20" s="49"/>
    </row>
    <row r="21" spans="1:91" s="1" customFormat="1">
      <c r="A21" s="53"/>
      <c r="B21" s="1014">
        <v>5</v>
      </c>
      <c r="C21" s="1015"/>
      <c r="D21" s="1015"/>
      <c r="E21" s="1016"/>
      <c r="F21" s="1017" t="s">
        <v>224</v>
      </c>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8" t="str">
        <f t="shared" si="1"/>
        <v/>
      </c>
      <c r="BA21" s="1019"/>
      <c r="BB21" s="1019"/>
      <c r="BC21" s="1019"/>
      <c r="BD21" s="1020"/>
      <c r="BE21" s="4"/>
      <c r="BF21" s="52"/>
      <c r="BG21" s="49"/>
      <c r="BH21" s="49"/>
      <c r="BI21" s="49"/>
      <c r="BJ21" s="103"/>
      <c r="BK21" s="53"/>
      <c r="BL21" s="113"/>
      <c r="BM21" s="113"/>
      <c r="BN21" s="113"/>
      <c r="BO21" s="113" t="s">
        <v>43</v>
      </c>
      <c r="BP21" s="114">
        <f>BP96</f>
        <v>0</v>
      </c>
      <c r="BQ21" s="114">
        <f>BQ96</f>
        <v>0</v>
      </c>
      <c r="BR21" s="109" t="str">
        <f t="shared" si="0"/>
        <v/>
      </c>
      <c r="BS21" s="49"/>
      <c r="BT21" s="49"/>
      <c r="BU21" s="49"/>
      <c r="BV21" s="49"/>
      <c r="BW21" s="49"/>
      <c r="BX21" s="49"/>
      <c r="BY21" s="49"/>
      <c r="BZ21" s="49"/>
      <c r="CA21" s="49"/>
      <c r="CB21" s="49"/>
      <c r="CC21" s="49"/>
      <c r="CD21" s="49"/>
      <c r="CE21" s="49"/>
      <c r="CF21" s="49"/>
      <c r="CG21" s="49"/>
      <c r="CH21" s="49"/>
      <c r="CI21" s="49"/>
      <c r="CJ21" s="49"/>
      <c r="CK21" s="49"/>
      <c r="CL21" s="49"/>
      <c r="CM21" s="49"/>
    </row>
    <row r="22" spans="1:91" s="1" customFormat="1">
      <c r="A22" s="53"/>
      <c r="B22" s="1014">
        <v>6</v>
      </c>
      <c r="C22" s="1015"/>
      <c r="D22" s="1015"/>
      <c r="E22" s="1016"/>
      <c r="F22" s="1017" t="s">
        <v>254</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8" t="str">
        <f t="shared" si="1"/>
        <v/>
      </c>
      <c r="BA22" s="1019"/>
      <c r="BB22" s="1019"/>
      <c r="BC22" s="1019"/>
      <c r="BD22" s="1020"/>
      <c r="BE22" s="4"/>
      <c r="BF22" s="52"/>
      <c r="BG22" s="49"/>
      <c r="BH22" s="49"/>
      <c r="BI22" s="49"/>
      <c r="BJ22" s="103"/>
      <c r="BK22" s="53"/>
      <c r="BL22" s="113"/>
      <c r="BM22" s="113"/>
      <c r="BN22" s="113"/>
      <c r="BO22" s="113" t="s">
        <v>44</v>
      </c>
      <c r="BP22" s="114">
        <f>BP112</f>
        <v>0</v>
      </c>
      <c r="BQ22" s="114">
        <f>BQ112</f>
        <v>0</v>
      </c>
      <c r="BR22" s="109" t="str">
        <f t="shared" si="0"/>
        <v/>
      </c>
      <c r="BS22" s="49"/>
      <c r="BT22" s="49"/>
      <c r="BU22" s="49"/>
      <c r="BV22" s="49"/>
      <c r="BW22" s="49"/>
      <c r="BX22" s="49"/>
      <c r="BY22" s="49"/>
      <c r="BZ22" s="49"/>
      <c r="CA22" s="49"/>
      <c r="CB22" s="49"/>
      <c r="CC22" s="49"/>
      <c r="CD22" s="49"/>
      <c r="CE22" s="49"/>
      <c r="CF22" s="49"/>
      <c r="CG22" s="49"/>
      <c r="CH22" s="49"/>
      <c r="CI22" s="49"/>
      <c r="CJ22" s="49"/>
      <c r="CK22" s="49"/>
      <c r="CL22" s="49"/>
      <c r="CM22" s="49"/>
    </row>
    <row r="23" spans="1:91" s="1" customFormat="1">
      <c r="A23" s="53"/>
      <c r="B23" s="1014">
        <v>7</v>
      </c>
      <c r="C23" s="1015"/>
      <c r="D23" s="1015"/>
      <c r="E23" s="1016"/>
      <c r="F23" s="1017" t="s">
        <v>425</v>
      </c>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7"/>
      <c r="AT23" s="1017"/>
      <c r="AU23" s="1017"/>
      <c r="AV23" s="1017"/>
      <c r="AW23" s="1017"/>
      <c r="AX23" s="1017"/>
      <c r="AY23" s="1017"/>
      <c r="AZ23" s="1018" t="str">
        <f t="shared" ref="AZ23" si="2">IF(BR23="","",BR23)</f>
        <v/>
      </c>
      <c r="BA23" s="1019"/>
      <c r="BB23" s="1019"/>
      <c r="BC23" s="1019"/>
      <c r="BD23" s="1020"/>
      <c r="BE23" s="4"/>
      <c r="BF23" s="52"/>
      <c r="BG23" s="49"/>
      <c r="BH23" s="49"/>
      <c r="BI23" s="49"/>
      <c r="BJ23" s="103"/>
      <c r="BK23" s="53"/>
      <c r="BL23" s="113"/>
      <c r="BM23" s="113"/>
      <c r="BN23" s="113"/>
      <c r="BO23" s="113" t="s">
        <v>426</v>
      </c>
      <c r="BP23" s="114">
        <f>BP128</f>
        <v>0</v>
      </c>
      <c r="BQ23" s="114">
        <f>BQ128</f>
        <v>0</v>
      </c>
      <c r="BR23" s="109" t="str">
        <f t="shared" si="0"/>
        <v/>
      </c>
      <c r="BS23" s="49"/>
      <c r="BT23" s="49"/>
      <c r="BU23" s="49"/>
      <c r="BV23" s="49"/>
      <c r="BW23" s="49"/>
      <c r="BX23" s="49"/>
      <c r="BY23" s="49"/>
      <c r="BZ23" s="49"/>
      <c r="CA23" s="49"/>
      <c r="CB23" s="49"/>
      <c r="CC23" s="49"/>
      <c r="CD23" s="49"/>
      <c r="CE23" s="49"/>
      <c r="CF23" s="49"/>
      <c r="CG23" s="49"/>
      <c r="CH23" s="49"/>
      <c r="CI23" s="49"/>
      <c r="CJ23" s="49"/>
      <c r="CK23" s="49"/>
      <c r="CL23" s="49"/>
      <c r="CM23" s="49"/>
    </row>
    <row r="24" spans="1:91" s="12" customFormat="1" ht="13.5" customHeight="1">
      <c r="A24" s="176"/>
      <c r="B24" s="1042" t="s">
        <v>15</v>
      </c>
      <c r="C24" s="1043"/>
      <c r="D24" s="1043"/>
      <c r="E24" s="1043"/>
      <c r="F24" s="1043"/>
      <c r="G24" s="1043"/>
      <c r="H24" s="1043"/>
      <c r="I24" s="1043"/>
      <c r="J24" s="1043"/>
      <c r="K24" s="1043"/>
      <c r="L24" s="1043"/>
      <c r="M24" s="1043"/>
      <c r="N24" s="1043"/>
      <c r="O24" s="1043"/>
      <c r="P24" s="1043"/>
      <c r="Q24" s="1043"/>
      <c r="R24" s="1043"/>
      <c r="S24" s="1043"/>
      <c r="T24" s="1043"/>
      <c r="U24" s="1043"/>
      <c r="V24" s="1043"/>
      <c r="W24" s="1043"/>
      <c r="X24" s="1043"/>
      <c r="Y24" s="1043"/>
      <c r="Z24" s="1043"/>
      <c r="AA24" s="1043"/>
      <c r="AB24" s="1043"/>
      <c r="AC24" s="1043"/>
      <c r="AD24" s="1043"/>
      <c r="AE24" s="1043"/>
      <c r="AF24" s="1043"/>
      <c r="AG24" s="1043">
        <f>IF(AK24="","",SUM(AG17:AJ22))</f>
        <v>0</v>
      </c>
      <c r="AH24" s="1043"/>
      <c r="AI24" s="1043"/>
      <c r="AJ24" s="1043"/>
      <c r="AK24" s="1043">
        <f>IF(Q6="Continuous Improvement","",IF(BP30=0,"",SUM(AK17:AN22)))</f>
        <v>0</v>
      </c>
      <c r="AL24" s="1043"/>
      <c r="AM24" s="1043"/>
      <c r="AN24" s="1043"/>
      <c r="AO24" s="1043" t="e">
        <f>IF(AG24="","",SUM(AK24/AG24))</f>
        <v>#DIV/0!</v>
      </c>
      <c r="AP24" s="1043"/>
      <c r="AQ24" s="1043"/>
      <c r="AR24" s="1043"/>
      <c r="AS24" s="1043" t="e">
        <f>IF(AW24="","",SUM(AS17:AV22))</f>
        <v>#REF!</v>
      </c>
      <c r="AT24" s="1043"/>
      <c r="AU24" s="1043"/>
      <c r="AV24" s="1043"/>
      <c r="AW24" s="1043" t="e">
        <f>IF(Q6="Pre-Source","",IF(#REF!=0,"",SUM(AW17:AZ22)))</f>
        <v>#REF!</v>
      </c>
      <c r="AX24" s="1043"/>
      <c r="AY24" s="1044"/>
      <c r="AZ24" s="1045" t="str">
        <f t="shared" si="1"/>
        <v/>
      </c>
      <c r="BA24" s="1046"/>
      <c r="BB24" s="1046"/>
      <c r="BC24" s="1046"/>
      <c r="BD24" s="1047"/>
      <c r="BE24" s="209"/>
      <c r="BF24" s="63"/>
      <c r="BG24" s="59"/>
      <c r="BH24" s="59"/>
      <c r="BI24" s="59"/>
      <c r="BJ24" s="104"/>
      <c r="BK24" s="105"/>
      <c r="BL24" s="112"/>
      <c r="BM24" s="112"/>
      <c r="BN24" s="112"/>
      <c r="BO24" s="112" t="s">
        <v>15</v>
      </c>
      <c r="BP24" s="115">
        <f>SUM(BP17:BP23)</f>
        <v>0</v>
      </c>
      <c r="BQ24" s="115">
        <f>SUM(BQ17:BQ23)</f>
        <v>0</v>
      </c>
      <c r="BR24" s="116" t="str">
        <f t="shared" si="0"/>
        <v/>
      </c>
      <c r="BS24" s="59"/>
      <c r="BT24" s="59"/>
      <c r="BU24" s="59"/>
      <c r="BV24" s="59"/>
      <c r="BW24" s="59"/>
      <c r="BX24" s="59"/>
      <c r="BY24" s="59"/>
      <c r="BZ24" s="59"/>
      <c r="CA24" s="59"/>
      <c r="CB24" s="59"/>
      <c r="CC24" s="59"/>
      <c r="CD24" s="59"/>
      <c r="CE24" s="59"/>
      <c r="CF24" s="59"/>
      <c r="CG24" s="59"/>
      <c r="CH24" s="59"/>
      <c r="CI24" s="59"/>
      <c r="CJ24" s="59"/>
      <c r="CK24" s="59"/>
      <c r="CL24" s="59"/>
      <c r="CM24" s="59"/>
    </row>
    <row r="25" spans="1:91" s="19" customFormat="1" ht="4.5" customHeight="1">
      <c r="A25" s="184"/>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08"/>
      <c r="BF25" s="62"/>
      <c r="BG25" s="57"/>
      <c r="BH25" s="57"/>
      <c r="BI25" s="57"/>
      <c r="BJ25" s="85"/>
      <c r="BK25" s="117"/>
      <c r="BL25" s="77"/>
      <c r="BM25" s="77"/>
      <c r="BN25" s="77"/>
      <c r="BO25" s="77"/>
      <c r="BP25" s="117"/>
      <c r="BQ25" s="117"/>
      <c r="BR25" s="118"/>
      <c r="BS25" s="57"/>
      <c r="BT25" s="57"/>
      <c r="BU25" s="57"/>
      <c r="BV25" s="57"/>
      <c r="BW25" s="57"/>
      <c r="BX25" s="57"/>
      <c r="BY25" s="57"/>
      <c r="BZ25" s="57"/>
      <c r="CA25" s="57"/>
      <c r="CB25" s="57"/>
      <c r="CC25" s="57"/>
      <c r="CD25" s="57"/>
      <c r="CE25" s="57"/>
      <c r="CF25" s="57"/>
      <c r="CG25" s="57"/>
      <c r="CH25" s="57"/>
      <c r="CI25" s="57"/>
      <c r="CJ25" s="57"/>
      <c r="CK25" s="57"/>
      <c r="CL25" s="57"/>
      <c r="CM25" s="57"/>
    </row>
    <row r="26" spans="1:91" s="19" customFormat="1">
      <c r="A26" s="185"/>
      <c r="B26" s="26" t="s">
        <v>104</v>
      </c>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8"/>
      <c r="BE26" s="208"/>
      <c r="BF26" s="62"/>
      <c r="BG26" s="57"/>
      <c r="BH26" s="57"/>
      <c r="BI26" s="57"/>
      <c r="BJ26" s="62"/>
      <c r="BK26" s="57"/>
      <c r="BL26" s="58"/>
      <c r="BM26" s="58"/>
      <c r="BN26" s="58"/>
      <c r="BO26" s="58"/>
      <c r="BP26" s="57"/>
      <c r="BQ26" s="57"/>
      <c r="BR26" s="99"/>
      <c r="BS26" s="57"/>
      <c r="BT26" s="57"/>
      <c r="BU26" s="57"/>
      <c r="BV26" s="57"/>
      <c r="BW26" s="57"/>
      <c r="BX26" s="57"/>
      <c r="BY26" s="57"/>
      <c r="BZ26" s="57"/>
      <c r="CA26" s="57"/>
      <c r="CB26" s="57"/>
      <c r="CC26" s="57"/>
      <c r="CD26" s="57"/>
      <c r="CE26" s="57"/>
      <c r="CF26" s="57"/>
      <c r="CG26" s="57"/>
      <c r="CH26" s="57"/>
      <c r="CI26" s="57"/>
      <c r="CJ26" s="57"/>
      <c r="CK26" s="57"/>
      <c r="CL26" s="57"/>
      <c r="CM26" s="57"/>
    </row>
    <row r="27" spans="1:91" s="19" customFormat="1" ht="18" customHeight="1">
      <c r="A27" s="186"/>
      <c r="B27" s="220"/>
      <c r="C27" s="1054" t="s">
        <v>165</v>
      </c>
      <c r="D27" s="1055"/>
      <c r="E27" s="1055"/>
      <c r="F27" s="1055"/>
      <c r="G27" s="1055"/>
      <c r="H27" s="1055"/>
      <c r="I27" s="221" t="s">
        <v>49</v>
      </c>
      <c r="J27" s="222"/>
      <c r="K27" s="1048" t="s">
        <v>341</v>
      </c>
      <c r="L27" s="1049"/>
      <c r="M27" s="1049"/>
      <c r="N27" s="1049"/>
      <c r="O27" s="1049"/>
      <c r="P27" s="1049"/>
      <c r="Q27" s="1049"/>
      <c r="R27" s="1049"/>
      <c r="S27" s="1049"/>
      <c r="T27" s="223"/>
      <c r="U27" s="218" t="s">
        <v>29</v>
      </c>
      <c r="V27" s="1050" t="s">
        <v>88</v>
      </c>
      <c r="W27" s="1050"/>
      <c r="X27" s="223"/>
      <c r="Y27" s="218" t="s">
        <v>164</v>
      </c>
      <c r="Z27" s="1050" t="s">
        <v>89</v>
      </c>
      <c r="AA27" s="1050"/>
      <c r="AB27" s="153"/>
      <c r="AC27" s="218"/>
      <c r="AD27" s="153"/>
      <c r="AE27" s="1051" t="s">
        <v>166</v>
      </c>
      <c r="AF27" s="1052"/>
      <c r="AG27" s="1052"/>
      <c r="AH27" s="1052"/>
      <c r="AI27" s="1052"/>
      <c r="AJ27" s="1052"/>
      <c r="AK27" s="1052"/>
      <c r="AL27" s="1053"/>
      <c r="AM27" s="156">
        <v>0</v>
      </c>
      <c r="AN27" s="219"/>
      <c r="AO27" s="1035" t="s">
        <v>338</v>
      </c>
      <c r="AP27" s="1036"/>
      <c r="AQ27" s="1036"/>
      <c r="AR27" s="153"/>
      <c r="AS27" s="156">
        <v>1</v>
      </c>
      <c r="AT27" s="157"/>
      <c r="AU27" s="1035" t="s">
        <v>340</v>
      </c>
      <c r="AV27" s="1036"/>
      <c r="AW27" s="1036"/>
      <c r="AX27" s="1036"/>
      <c r="AY27" s="156">
        <v>2</v>
      </c>
      <c r="AZ27" s="153"/>
      <c r="BA27" s="1035" t="s">
        <v>339</v>
      </c>
      <c r="BB27" s="1036"/>
      <c r="BC27" s="1036"/>
      <c r="BD27" s="154"/>
      <c r="BE27" s="208"/>
      <c r="BF27" s="62"/>
      <c r="BG27" s="57"/>
      <c r="BH27" s="57"/>
      <c r="BI27" s="57"/>
      <c r="BJ27" s="110"/>
      <c r="BK27" s="111"/>
      <c r="BL27" s="111"/>
      <c r="BM27" s="111"/>
      <c r="BN27" s="111"/>
      <c r="BO27" s="111"/>
      <c r="BP27" s="57"/>
      <c r="BQ27" s="57"/>
      <c r="BR27" s="99"/>
      <c r="BS27" s="57"/>
      <c r="BT27" s="57"/>
      <c r="BU27" s="57"/>
      <c r="BV27" s="57"/>
      <c r="BW27" s="57"/>
      <c r="BX27" s="57"/>
      <c r="BY27" s="57"/>
      <c r="BZ27" s="57"/>
      <c r="CA27" s="57"/>
      <c r="CB27" s="57"/>
      <c r="CC27" s="57"/>
      <c r="CD27" s="57"/>
      <c r="CE27" s="57"/>
      <c r="CF27" s="57"/>
      <c r="CG27" s="57"/>
      <c r="CH27" s="57"/>
      <c r="CI27" s="57"/>
      <c r="CJ27" s="57"/>
      <c r="CK27" s="57"/>
      <c r="CL27" s="57"/>
      <c r="CM27" s="57"/>
    </row>
    <row r="28" spans="1:91" s="19" customFormat="1" ht="4.5" customHeight="1">
      <c r="A28" s="94"/>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208"/>
      <c r="BF28" s="62"/>
      <c r="BG28" s="57"/>
      <c r="BH28" s="57"/>
      <c r="BI28" s="57"/>
      <c r="BJ28" s="110"/>
      <c r="BK28" s="111"/>
      <c r="BL28" s="111"/>
      <c r="BM28" s="111"/>
      <c r="BN28" s="111"/>
      <c r="BO28" s="111"/>
      <c r="BP28" s="119"/>
      <c r="BQ28" s="119"/>
      <c r="BR28" s="120"/>
      <c r="BS28" s="57"/>
      <c r="BT28" s="57"/>
      <c r="BU28" s="57"/>
      <c r="BV28" s="57"/>
      <c r="BW28" s="57"/>
      <c r="BX28" s="57"/>
      <c r="BY28" s="57"/>
      <c r="BZ28" s="57"/>
      <c r="CA28" s="57"/>
      <c r="CB28" s="57"/>
      <c r="CC28" s="57"/>
      <c r="CD28" s="57"/>
      <c r="CE28" s="57"/>
      <c r="CF28" s="57"/>
      <c r="CG28" s="57"/>
      <c r="CH28" s="57"/>
      <c r="CI28" s="57"/>
      <c r="CJ28" s="57"/>
      <c r="CK28" s="57"/>
      <c r="CL28" s="57"/>
      <c r="CM28" s="57"/>
    </row>
    <row r="29" spans="1:91" s="19" customFormat="1" ht="12.75" customHeight="1">
      <c r="A29" s="53"/>
      <c r="B29" s="31"/>
      <c r="C29" s="32" t="s">
        <v>106</v>
      </c>
      <c r="D29" s="33"/>
      <c r="E29" s="33"/>
      <c r="F29" s="33"/>
      <c r="G29" s="32" t="s">
        <v>105</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4"/>
      <c r="AT29" s="34"/>
      <c r="AU29" s="34"/>
      <c r="AV29" s="34"/>
      <c r="AW29" s="34"/>
      <c r="AX29" s="34"/>
      <c r="AY29" s="34"/>
      <c r="AZ29" s="34" t="s">
        <v>50</v>
      </c>
      <c r="BA29" s="34"/>
      <c r="BB29" s="34"/>
      <c r="BC29" s="34"/>
      <c r="BD29" s="35"/>
      <c r="BE29" s="208"/>
      <c r="BF29" s="62"/>
      <c r="BG29" s="57"/>
      <c r="BH29" s="57"/>
      <c r="BI29" s="57"/>
      <c r="BJ29" s="1033" t="s">
        <v>229</v>
      </c>
      <c r="BK29" s="1034"/>
      <c r="BL29" s="1034"/>
      <c r="BM29" s="1034"/>
      <c r="BN29" s="1034"/>
      <c r="BO29" s="123">
        <f>Introduction!BB9</f>
        <v>1</v>
      </c>
      <c r="BP29" s="1030" t="s">
        <v>37</v>
      </c>
      <c r="BQ29" s="1031"/>
      <c r="BR29" s="1032"/>
      <c r="BS29" s="57"/>
      <c r="BT29" s="57"/>
      <c r="BU29" s="57"/>
      <c r="BV29" s="57"/>
      <c r="BW29" s="57"/>
      <c r="BX29" s="57"/>
      <c r="BY29" s="57"/>
      <c r="BZ29" s="57"/>
      <c r="CA29" s="57"/>
      <c r="CB29" s="57"/>
      <c r="CC29" s="57"/>
      <c r="CD29" s="57"/>
      <c r="CE29" s="57"/>
      <c r="CF29" s="57"/>
      <c r="CG29" s="57"/>
      <c r="CH29" s="57"/>
      <c r="CI29" s="57"/>
      <c r="CJ29" s="57"/>
      <c r="CK29" s="57"/>
      <c r="CL29" s="57"/>
      <c r="CM29" s="57"/>
    </row>
    <row r="30" spans="1:91" s="19" customFormat="1" ht="12.75" customHeight="1">
      <c r="A30" s="53"/>
      <c r="B30" s="36"/>
      <c r="C30" s="37" t="s">
        <v>93</v>
      </c>
      <c r="D30" s="38"/>
      <c r="E30" s="1026" t="s">
        <v>101</v>
      </c>
      <c r="F30" s="1027"/>
      <c r="G30" s="1027"/>
      <c r="H30" s="1027"/>
      <c r="I30" s="1027"/>
      <c r="J30" s="1027"/>
      <c r="K30" s="1027"/>
      <c r="L30" s="1027"/>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1027"/>
      <c r="AP30" s="1027"/>
      <c r="AQ30" s="1027"/>
      <c r="AR30" s="1027"/>
      <c r="AS30" s="1027"/>
      <c r="AT30" s="1027"/>
      <c r="AU30" s="1027"/>
      <c r="AV30" s="45" t="str">
        <f>IF(AP32="","",#REF!)</f>
        <v/>
      </c>
      <c r="AW30" s="45"/>
      <c r="AX30" s="45"/>
      <c r="AY30" s="45"/>
      <c r="AZ30" s="1028" t="str">
        <f>IF(BR24="","",BR24)</f>
        <v/>
      </c>
      <c r="BA30" s="1028"/>
      <c r="BB30" s="1028"/>
      <c r="BC30" s="1028"/>
      <c r="BD30" s="1029"/>
      <c r="BE30" s="208"/>
      <c r="BF30" s="62"/>
      <c r="BG30" s="57"/>
      <c r="BH30" s="57"/>
      <c r="BI30" s="57"/>
      <c r="BJ30" s="269"/>
      <c r="BK30" s="265" t="s">
        <v>228</v>
      </c>
      <c r="BL30" s="266"/>
      <c r="BM30" s="266"/>
      <c r="BN30" s="266"/>
      <c r="BO30" s="267"/>
      <c r="BP30" s="60" t="s">
        <v>85</v>
      </c>
      <c r="BQ30" s="60" t="s">
        <v>84</v>
      </c>
      <c r="BR30" s="60" t="s">
        <v>77</v>
      </c>
      <c r="BS30" s="57"/>
      <c r="BT30" s="57"/>
      <c r="BU30" s="57"/>
      <c r="BV30" s="57"/>
      <c r="BW30" s="57"/>
      <c r="BX30" s="57"/>
      <c r="BY30" s="57"/>
      <c r="BZ30" s="57"/>
      <c r="CA30" s="57"/>
      <c r="CB30" s="57"/>
      <c r="CC30" s="57"/>
      <c r="CD30" s="57"/>
      <c r="CE30" s="57"/>
      <c r="CF30" s="57"/>
      <c r="CG30" s="57"/>
      <c r="CH30" s="57"/>
      <c r="CI30" s="57"/>
      <c r="CJ30" s="57"/>
      <c r="CK30" s="57"/>
      <c r="CL30" s="57"/>
      <c r="CM30" s="57"/>
    </row>
    <row r="31" spans="1:91" s="19" customFormat="1" ht="4.5" customHeight="1">
      <c r="A31" s="53"/>
      <c r="B31" s="134"/>
      <c r="C31" s="166"/>
      <c r="D31" s="167"/>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34"/>
      <c r="AW31" s="134"/>
      <c r="AX31" s="134"/>
      <c r="AY31" s="134"/>
      <c r="AZ31" s="173"/>
      <c r="BA31" s="173"/>
      <c r="BB31" s="173"/>
      <c r="BC31" s="173"/>
      <c r="BD31" s="173"/>
      <c r="BE31" s="47"/>
      <c r="BF31" s="62"/>
      <c r="BG31" s="57"/>
      <c r="BH31" s="57"/>
      <c r="BI31" s="57"/>
      <c r="BJ31" s="169"/>
      <c r="BK31" s="170"/>
      <c r="BL31" s="170"/>
      <c r="BM31" s="170"/>
      <c r="BN31" s="170"/>
      <c r="BO31" s="170"/>
      <c r="BP31" s="171"/>
      <c r="BQ31" s="171"/>
      <c r="BR31" s="172"/>
      <c r="BS31" s="57"/>
      <c r="BT31" s="57"/>
      <c r="BU31" s="57"/>
      <c r="BV31" s="57"/>
      <c r="BW31" s="57"/>
      <c r="BX31" s="57"/>
      <c r="BY31" s="57"/>
      <c r="BZ31" s="57"/>
      <c r="CA31" s="57"/>
      <c r="CB31" s="57"/>
      <c r="CC31" s="57"/>
      <c r="CD31" s="57"/>
      <c r="CE31" s="57"/>
      <c r="CF31" s="57"/>
      <c r="CG31" s="57"/>
      <c r="CH31" s="57"/>
      <c r="CI31" s="57"/>
      <c r="CJ31" s="57"/>
      <c r="CK31" s="57"/>
      <c r="CL31" s="57"/>
      <c r="CM31" s="57"/>
    </row>
    <row r="32" spans="1:91" s="19" customFormat="1">
      <c r="A32" s="53"/>
      <c r="B32" s="129"/>
      <c r="C32" s="159"/>
      <c r="D32" s="129"/>
      <c r="E32" s="237" t="str">
        <f>CONCATENATE($C$30,"1")</f>
        <v>1.1</v>
      </c>
      <c r="F32" s="235"/>
      <c r="G32" s="1023" t="str">
        <f>IF(F17="","",F17)</f>
        <v>Metric System</v>
      </c>
      <c r="H32" s="1024"/>
      <c r="I32" s="1024"/>
      <c r="J32" s="1024"/>
      <c r="K32" s="1024"/>
      <c r="L32" s="1024"/>
      <c r="M32" s="1024"/>
      <c r="N32" s="1024"/>
      <c r="O32" s="1024"/>
      <c r="P32" s="1024"/>
      <c r="Q32" s="1024"/>
      <c r="R32" s="1024"/>
      <c r="S32" s="1024"/>
      <c r="T32" s="1024"/>
      <c r="U32" s="1024"/>
      <c r="V32" s="1024"/>
      <c r="W32" s="1024"/>
      <c r="X32" s="1024"/>
      <c r="Y32" s="1024"/>
      <c r="Z32" s="1024"/>
      <c r="AA32" s="1024"/>
      <c r="AB32" s="1024"/>
      <c r="AC32" s="1024"/>
      <c r="AD32" s="1024"/>
      <c r="AE32" s="1024"/>
      <c r="AF32" s="1024"/>
      <c r="AG32" s="1024"/>
      <c r="AH32" s="1024"/>
      <c r="AI32" s="1024"/>
      <c r="AJ32" s="1024"/>
      <c r="AK32" s="1024"/>
      <c r="AL32" s="1024"/>
      <c r="AM32" s="1024"/>
      <c r="AN32" s="1024"/>
      <c r="AO32" s="1024"/>
      <c r="AP32" s="1025"/>
      <c r="AQ32" s="1025"/>
      <c r="AR32" s="1025"/>
      <c r="AS32" s="1025"/>
      <c r="AT32" s="1025"/>
      <c r="AU32" s="1025"/>
      <c r="AV32" s="1025"/>
      <c r="AW32" s="1025"/>
      <c r="AX32" s="1025"/>
      <c r="AY32" s="1025"/>
      <c r="AZ32" s="1021" t="str">
        <f>IF(BA34="N",BQ32,IF(BR34=0,"",IF(BA34="Y",SUM(BQ32/BP32),"")))</f>
        <v/>
      </c>
      <c r="BA32" s="1021"/>
      <c r="BB32" s="1021"/>
      <c r="BC32" s="1021"/>
      <c r="BD32" s="1022"/>
      <c r="BE32" s="47"/>
      <c r="BF32" s="62"/>
      <c r="BG32" s="57"/>
      <c r="BH32" s="57"/>
      <c r="BI32" s="57"/>
      <c r="BJ32" s="60" t="s">
        <v>227</v>
      </c>
      <c r="BK32" s="60">
        <v>1</v>
      </c>
      <c r="BL32" s="163">
        <v>2</v>
      </c>
      <c r="BM32" s="60">
        <v>3</v>
      </c>
      <c r="BN32" s="60">
        <v>4</v>
      </c>
      <c r="BO32" s="60">
        <v>5</v>
      </c>
      <c r="BP32" s="65">
        <f>IF(BA34="N",8,IF(BR34=0,0,IF(BP34="",0,8)))</f>
        <v>0</v>
      </c>
      <c r="BQ32" s="65">
        <f>SUM(BQ34:BQ45)</f>
        <v>0</v>
      </c>
      <c r="BR32" s="164" t="str">
        <f>IF(BA34="N",0,IF(BP32=0,"",IF(SUM(BQ32/BP32)&gt;1,1,SUM(BQ32/BP32))))</f>
        <v/>
      </c>
      <c r="BS32" s="57"/>
      <c r="BT32" s="57"/>
      <c r="BU32" s="57"/>
      <c r="BV32" s="57"/>
      <c r="BW32" s="57"/>
      <c r="BX32" s="57"/>
      <c r="BY32" s="57"/>
      <c r="BZ32" s="57"/>
      <c r="CA32" s="57"/>
      <c r="CB32" s="57"/>
      <c r="CC32" s="57"/>
      <c r="CD32" s="57"/>
      <c r="CE32" s="57"/>
      <c r="CF32" s="57"/>
      <c r="CG32" s="57"/>
      <c r="CH32" s="57"/>
      <c r="CI32" s="57"/>
      <c r="CJ32" s="57"/>
      <c r="CK32" s="57"/>
      <c r="CL32" s="57"/>
      <c r="CM32" s="57"/>
    </row>
    <row r="33" spans="1:91" s="19" customFormat="1" ht="3.75" customHeight="1">
      <c r="A33" s="53"/>
      <c r="B33" s="129"/>
      <c r="C33" s="159"/>
      <c r="D33" s="129"/>
      <c r="E33" s="159"/>
      <c r="F33" s="234"/>
      <c r="G33" s="39"/>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40"/>
      <c r="BA33" s="40"/>
      <c r="BB33" s="40"/>
      <c r="BC33" s="40"/>
      <c r="BD33" s="128"/>
      <c r="BE33" s="197"/>
      <c r="BF33" s="62"/>
      <c r="BG33" s="57"/>
      <c r="BH33" s="57"/>
      <c r="BI33" s="57"/>
      <c r="BJ33" s="85"/>
      <c r="BK33" s="77"/>
      <c r="BL33" s="77"/>
      <c r="BM33" s="58"/>
      <c r="BN33" s="58"/>
      <c r="BO33" s="58"/>
      <c r="BP33" s="78"/>
      <c r="BQ33" s="78"/>
      <c r="BR33" s="79"/>
      <c r="BS33" s="57"/>
      <c r="BT33" s="57"/>
      <c r="BU33" s="57"/>
      <c r="BV33" s="57"/>
      <c r="BW33" s="57"/>
      <c r="BX33" s="57"/>
      <c r="BY33" s="57"/>
      <c r="BZ33" s="57"/>
      <c r="CA33" s="57"/>
      <c r="CB33" s="57"/>
      <c r="CC33" s="57"/>
      <c r="CD33" s="57"/>
      <c r="CE33" s="57"/>
      <c r="CF33" s="57"/>
      <c r="CG33" s="57"/>
      <c r="CH33" s="57"/>
      <c r="CI33" s="57"/>
      <c r="CJ33" s="57"/>
      <c r="CK33" s="57"/>
      <c r="CL33" s="57"/>
      <c r="CM33" s="57"/>
    </row>
    <row r="34" spans="1:91" s="19" customFormat="1">
      <c r="A34" s="53"/>
      <c r="B34" s="129"/>
      <c r="C34" s="159"/>
      <c r="D34" s="129"/>
      <c r="E34" s="159"/>
      <c r="F34" s="234"/>
      <c r="G34" s="236" t="str">
        <f>CONCATENATE(E32,".1")</f>
        <v>1.1.1</v>
      </c>
      <c r="H34" s="133"/>
      <c r="I34" s="134" t="s">
        <v>3</v>
      </c>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55" t="s">
        <v>12</v>
      </c>
      <c r="AX34" s="134"/>
      <c r="AY34" s="135"/>
      <c r="AZ34" s="130"/>
      <c r="BA34" s="1011"/>
      <c r="BB34" s="1012"/>
      <c r="BC34" s="1013"/>
      <c r="BD34" s="130"/>
      <c r="BE34" s="197"/>
      <c r="BF34" s="62"/>
      <c r="BG34" s="57"/>
      <c r="BH34" s="57"/>
      <c r="BI34" s="57"/>
      <c r="BJ34" s="64" t="s">
        <v>88</v>
      </c>
      <c r="BK34" s="76" t="s">
        <v>16</v>
      </c>
      <c r="BL34" s="76" t="s">
        <v>16</v>
      </c>
      <c r="BM34" s="76" t="s">
        <v>16</v>
      </c>
      <c r="BN34" s="76" t="s">
        <v>16</v>
      </c>
      <c r="BO34" s="76" t="s">
        <v>16</v>
      </c>
      <c r="BP34" s="124" t="str">
        <f>IF(OR(BA34="x",BA34=""),"",IF(AND($BO$29=1,BK34&lt;&gt;""),1,IF(AND($BO$29=2,BL34&lt;&gt;""),1,IF(AND($BO$29=3,BM34&lt;&gt;""),1,IF(AND($BO$29=4,BN34&lt;&gt;""),1,IF(AND($BO$29=5,BO34&lt;&gt;""),1,0))))))</f>
        <v/>
      </c>
      <c r="BQ34" s="65">
        <f>IF(BR34=0,0,IF(OR(BA34="x",BA34=""),0,IF(BA34="Y",2,0)))</f>
        <v>0</v>
      </c>
      <c r="BR34" s="126">
        <f>IF(BA34="N",0,SUM(BK35:BO35))</f>
        <v>1</v>
      </c>
      <c r="BS34" s="57"/>
      <c r="BT34" s="57"/>
      <c r="BU34" s="57"/>
      <c r="BV34" s="57"/>
      <c r="BW34" s="57"/>
      <c r="BX34" s="57"/>
      <c r="BY34" s="57"/>
      <c r="BZ34" s="57"/>
      <c r="CA34" s="57"/>
      <c r="CB34" s="57"/>
      <c r="CC34" s="57"/>
      <c r="CD34" s="57"/>
      <c r="CE34" s="57"/>
      <c r="CF34" s="57"/>
      <c r="CG34" s="57"/>
      <c r="CH34" s="57"/>
      <c r="CI34" s="57"/>
      <c r="CJ34" s="57"/>
      <c r="CK34" s="57"/>
      <c r="CL34" s="57"/>
      <c r="CM34" s="57"/>
    </row>
    <row r="35" spans="1:91" s="19" customFormat="1" ht="3.75" customHeight="1">
      <c r="A35" s="53"/>
      <c r="B35" s="129"/>
      <c r="C35" s="159"/>
      <c r="D35" s="129"/>
      <c r="E35" s="159"/>
      <c r="F35" s="234"/>
      <c r="G35" s="132"/>
      <c r="H35" s="136"/>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8"/>
      <c r="AZ35" s="130"/>
      <c r="BA35" s="129"/>
      <c r="BB35" s="129"/>
      <c r="BC35" s="129"/>
      <c r="BD35" s="130"/>
      <c r="BE35" s="197"/>
      <c r="BF35" s="62"/>
      <c r="BG35" s="57"/>
      <c r="BH35" s="57"/>
      <c r="BI35" s="57"/>
      <c r="BJ35" s="125"/>
      <c r="BK35" s="126">
        <f>IF(AND($BO$29=1,BK34&lt;&gt;""),1,0)</f>
        <v>1</v>
      </c>
      <c r="BL35" s="126">
        <f>IF(AND($BO$29=2,BL34&lt;&gt;""),1,0)</f>
        <v>0</v>
      </c>
      <c r="BM35" s="126">
        <f>IF(AND($BO$29=3,BM34&lt;&gt;""),1,0)</f>
        <v>0</v>
      </c>
      <c r="BN35" s="126">
        <f>IF(AND($BO$29=4,BN34&lt;&gt;""),1,0)</f>
        <v>0</v>
      </c>
      <c r="BO35" s="126">
        <f>IF(AND($BO$29=5,BO34&lt;&gt;""),1,0)</f>
        <v>0</v>
      </c>
      <c r="BP35" s="78"/>
      <c r="BQ35" s="78"/>
      <c r="BR35" s="84"/>
      <c r="BS35" s="57"/>
      <c r="BT35" s="57"/>
      <c r="BU35" s="57"/>
      <c r="BV35" s="57"/>
      <c r="BW35" s="57"/>
      <c r="BX35" s="57"/>
      <c r="BY35" s="57"/>
      <c r="BZ35" s="57"/>
      <c r="CA35" s="57"/>
      <c r="CB35" s="57"/>
      <c r="CC35" s="57"/>
      <c r="CD35" s="57"/>
      <c r="CE35" s="57"/>
      <c r="CF35" s="57"/>
      <c r="CG35" s="57"/>
      <c r="CH35" s="57"/>
      <c r="CI35" s="57"/>
      <c r="CJ35" s="57"/>
      <c r="CK35" s="57"/>
      <c r="CL35" s="57"/>
      <c r="CM35" s="57"/>
    </row>
    <row r="36" spans="1:91" s="19" customFormat="1">
      <c r="A36" s="53"/>
      <c r="B36" s="129"/>
      <c r="C36" s="159"/>
      <c r="D36" s="129"/>
      <c r="E36" s="159"/>
      <c r="F36" s="234"/>
      <c r="G36" s="236" t="str">
        <f>CONCATENATE(E32,".2")</f>
        <v>1.1.2</v>
      </c>
      <c r="H36" s="133"/>
      <c r="I36" s="134" t="s">
        <v>329</v>
      </c>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5"/>
      <c r="AZ36" s="130"/>
      <c r="BA36" s="1011"/>
      <c r="BB36" s="1012"/>
      <c r="BC36" s="1013"/>
      <c r="BD36" s="130"/>
      <c r="BE36" s="197"/>
      <c r="BF36" s="62"/>
      <c r="BG36" s="57"/>
      <c r="BH36" s="57"/>
      <c r="BI36" s="57"/>
      <c r="BJ36" s="147"/>
      <c r="BK36" s="149"/>
      <c r="BL36" s="149"/>
      <c r="BM36" s="149"/>
      <c r="BN36" s="149"/>
      <c r="BO36" s="149"/>
      <c r="BP36" s="124" t="str">
        <f>IF(OR(BA36="x",BA36=""),"",IF(AND($BO$29=1,BK36&lt;&gt;""),1,IF(AND($BO$29=2,BL36&lt;&gt;""),1,IF(AND($BO$29=3,BM36&lt;&gt;""),1,IF(AND($BO$29=4,BN36&lt;&gt;""),1,IF(AND($BO$29=5,BO36&lt;&gt;""),1,0))))))</f>
        <v/>
      </c>
      <c r="BQ36" s="65">
        <f>IF(BR34=0,0,IF(OR(BA36="x",BA36=""),0,BA36))</f>
        <v>0</v>
      </c>
      <c r="BR36" s="151"/>
      <c r="BS36" s="57"/>
      <c r="BT36" s="57"/>
      <c r="BU36" s="57"/>
      <c r="BV36" s="57"/>
      <c r="BW36" s="57"/>
      <c r="BX36" s="57"/>
      <c r="BY36" s="57"/>
      <c r="BZ36" s="57"/>
      <c r="CA36" s="57"/>
      <c r="CB36" s="57"/>
      <c r="CC36" s="57"/>
      <c r="CD36" s="57"/>
      <c r="CE36" s="57"/>
      <c r="CF36" s="57"/>
      <c r="CG36" s="57"/>
      <c r="CH36" s="57"/>
      <c r="CI36" s="57"/>
      <c r="CJ36" s="57"/>
      <c r="CK36" s="57"/>
      <c r="CL36" s="57"/>
      <c r="CM36" s="57"/>
    </row>
    <row r="37" spans="1:91" s="140" customFormat="1">
      <c r="A37" s="53"/>
      <c r="B37" s="144"/>
      <c r="C37" s="160"/>
      <c r="D37" s="144"/>
      <c r="E37" s="160"/>
      <c r="F37" s="238"/>
      <c r="G37" s="141"/>
      <c r="H37" s="142"/>
      <c r="I37" s="143" t="s">
        <v>4</v>
      </c>
      <c r="J37" s="144"/>
      <c r="K37" s="316" t="s">
        <v>292</v>
      </c>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44"/>
      <c r="AU37" s="144"/>
      <c r="AV37" s="144"/>
      <c r="AW37" s="144"/>
      <c r="AX37" s="144"/>
      <c r="AY37" s="145"/>
      <c r="AZ37" s="146"/>
      <c r="BA37" s="144"/>
      <c r="BB37" s="144"/>
      <c r="BC37" s="144"/>
      <c r="BD37" s="146"/>
      <c r="BE37" s="210"/>
      <c r="BF37" s="147"/>
      <c r="BG37" s="148"/>
      <c r="BH37" s="148"/>
      <c r="BI37" s="148"/>
      <c r="BJ37" s="147"/>
      <c r="BK37" s="149"/>
      <c r="BL37" s="149"/>
      <c r="BM37" s="149"/>
      <c r="BN37" s="149"/>
      <c r="BO37" s="149"/>
      <c r="BP37" s="152"/>
      <c r="BQ37" s="152"/>
      <c r="BR37" s="151"/>
      <c r="BS37" s="148"/>
      <c r="BT37" s="148"/>
      <c r="BU37" s="148"/>
      <c r="BV37" s="148"/>
      <c r="BW37" s="148"/>
      <c r="BX37" s="148"/>
      <c r="BY37" s="148"/>
      <c r="BZ37" s="148"/>
      <c r="CA37" s="148"/>
      <c r="CB37" s="148"/>
      <c r="CC37" s="148"/>
      <c r="CD37" s="148"/>
      <c r="CE37" s="148"/>
      <c r="CF37" s="148"/>
      <c r="CG37" s="148"/>
      <c r="CH37" s="148"/>
      <c r="CI37" s="148"/>
      <c r="CJ37" s="148"/>
      <c r="CK37" s="148"/>
      <c r="CL37" s="148"/>
      <c r="CM37" s="148"/>
    </row>
    <row r="38" spans="1:91" s="140" customFormat="1">
      <c r="A38" s="53"/>
      <c r="B38" s="144"/>
      <c r="C38" s="160"/>
      <c r="D38" s="144"/>
      <c r="E38" s="160"/>
      <c r="F38" s="238"/>
      <c r="G38" s="141"/>
      <c r="H38" s="142"/>
      <c r="I38" s="143" t="s">
        <v>5</v>
      </c>
      <c r="J38" s="144"/>
      <c r="K38" s="139" t="s">
        <v>126</v>
      </c>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4"/>
      <c r="AU38" s="144"/>
      <c r="AV38" s="144"/>
      <c r="AW38" s="144"/>
      <c r="AX38" s="144"/>
      <c r="AY38" s="145"/>
      <c r="AZ38" s="146"/>
      <c r="BA38" s="144"/>
      <c r="BB38" s="144"/>
      <c r="BC38" s="144"/>
      <c r="BD38" s="146"/>
      <c r="BE38" s="210"/>
      <c r="BF38" s="147"/>
      <c r="BG38" s="148"/>
      <c r="BH38" s="148"/>
      <c r="BI38" s="148"/>
      <c r="BJ38" s="147"/>
      <c r="BK38" s="149"/>
      <c r="BL38" s="149"/>
      <c r="BM38" s="149"/>
      <c r="BN38" s="149"/>
      <c r="BO38" s="149"/>
      <c r="BP38" s="150"/>
      <c r="BQ38" s="150"/>
      <c r="BR38" s="151"/>
      <c r="BS38" s="148"/>
      <c r="BT38" s="148"/>
      <c r="BU38" s="148"/>
      <c r="BV38" s="148"/>
      <c r="BW38" s="148"/>
      <c r="BX38" s="148"/>
      <c r="BY38" s="148"/>
      <c r="BZ38" s="148"/>
      <c r="CA38" s="148"/>
      <c r="CB38" s="148"/>
      <c r="CC38" s="148"/>
      <c r="CD38" s="148"/>
      <c r="CE38" s="148"/>
      <c r="CF38" s="148"/>
      <c r="CG38" s="148"/>
      <c r="CH38" s="148"/>
      <c r="CI38" s="148"/>
      <c r="CJ38" s="148"/>
      <c r="CK38" s="148"/>
      <c r="CL38" s="148"/>
      <c r="CM38" s="148"/>
    </row>
    <row r="39" spans="1:91" s="140" customFormat="1">
      <c r="A39" s="53"/>
      <c r="B39" s="144"/>
      <c r="C39" s="160"/>
      <c r="D39" s="144"/>
      <c r="E39" s="160"/>
      <c r="F39" s="238"/>
      <c r="G39" s="141"/>
      <c r="H39" s="142"/>
      <c r="I39" s="143" t="s">
        <v>6</v>
      </c>
      <c r="J39" s="144"/>
      <c r="K39" s="139" t="s">
        <v>127</v>
      </c>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44"/>
      <c r="AU39" s="144"/>
      <c r="AV39" s="144"/>
      <c r="AW39" s="144"/>
      <c r="AX39" s="144"/>
      <c r="AY39" s="145"/>
      <c r="AZ39" s="146"/>
      <c r="BA39" s="144"/>
      <c r="BB39" s="144"/>
      <c r="BC39" s="144"/>
      <c r="BD39" s="146"/>
      <c r="BE39" s="210"/>
      <c r="BF39" s="147"/>
      <c r="BG39" s="148"/>
      <c r="BH39" s="148"/>
      <c r="BI39" s="148"/>
      <c r="BJ39" s="147"/>
      <c r="BK39" s="149"/>
      <c r="BL39" s="149"/>
      <c r="BM39" s="149"/>
      <c r="BN39" s="149"/>
      <c r="BO39" s="149"/>
      <c r="BP39" s="150"/>
      <c r="BQ39" s="150"/>
      <c r="BR39" s="151"/>
      <c r="BS39" s="148"/>
      <c r="BT39" s="148"/>
      <c r="BU39" s="148"/>
      <c r="BV39" s="148"/>
      <c r="BW39" s="148"/>
      <c r="BX39" s="148"/>
      <c r="BY39" s="148"/>
      <c r="BZ39" s="148"/>
      <c r="CA39" s="148"/>
      <c r="CB39" s="148"/>
      <c r="CC39" s="148"/>
      <c r="CD39" s="148"/>
      <c r="CE39" s="148"/>
      <c r="CF39" s="148"/>
      <c r="CG39" s="148"/>
      <c r="CH39" s="148"/>
      <c r="CI39" s="148"/>
      <c r="CJ39" s="148"/>
      <c r="CK39" s="148"/>
      <c r="CL39" s="148"/>
      <c r="CM39" s="148"/>
    </row>
    <row r="40" spans="1:91" s="140" customFormat="1">
      <c r="A40" s="94"/>
      <c r="B40" s="144"/>
      <c r="C40" s="160"/>
      <c r="D40" s="144"/>
      <c r="E40" s="160"/>
      <c r="F40" s="238"/>
      <c r="G40" s="141"/>
      <c r="H40" s="142"/>
      <c r="I40" s="143" t="s">
        <v>7</v>
      </c>
      <c r="J40" s="144"/>
      <c r="K40" s="139" t="s">
        <v>128</v>
      </c>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44"/>
      <c r="AU40" s="144"/>
      <c r="AV40" s="144"/>
      <c r="AW40" s="144"/>
      <c r="AX40" s="144"/>
      <c r="AY40" s="145"/>
      <c r="AZ40" s="146"/>
      <c r="BA40" s="144"/>
      <c r="BB40" s="144"/>
      <c r="BC40" s="144"/>
      <c r="BD40" s="146"/>
      <c r="BE40" s="210"/>
      <c r="BF40" s="147"/>
      <c r="BG40" s="148"/>
      <c r="BH40" s="148"/>
      <c r="BI40" s="148"/>
      <c r="BJ40" s="147"/>
      <c r="BK40" s="149"/>
      <c r="BL40" s="149"/>
      <c r="BM40" s="149"/>
      <c r="BN40" s="149"/>
      <c r="BO40" s="149"/>
      <c r="BP40" s="150"/>
      <c r="BQ40" s="150"/>
      <c r="BR40" s="151"/>
      <c r="BS40" s="148"/>
      <c r="BT40" s="148"/>
      <c r="BU40" s="148"/>
      <c r="BV40" s="148"/>
      <c r="BW40" s="148"/>
      <c r="BX40" s="148"/>
      <c r="BY40" s="148"/>
      <c r="BZ40" s="148"/>
      <c r="CA40" s="148"/>
      <c r="CB40" s="148"/>
      <c r="CC40" s="148"/>
      <c r="CD40" s="148"/>
      <c r="CE40" s="148"/>
      <c r="CF40" s="148"/>
      <c r="CG40" s="148"/>
      <c r="CH40" s="148"/>
      <c r="CI40" s="148"/>
      <c r="CJ40" s="148"/>
      <c r="CK40" s="148"/>
      <c r="CL40" s="148"/>
      <c r="CM40" s="148"/>
    </row>
    <row r="41" spans="1:91" s="140" customFormat="1">
      <c r="A41" s="53"/>
      <c r="B41" s="144"/>
      <c r="C41" s="160"/>
      <c r="D41" s="144"/>
      <c r="E41" s="160"/>
      <c r="F41" s="238"/>
      <c r="G41" s="141"/>
      <c r="H41" s="142"/>
      <c r="I41" s="143" t="s">
        <v>8</v>
      </c>
      <c r="J41" s="144"/>
      <c r="K41" s="316" t="s">
        <v>293</v>
      </c>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44"/>
      <c r="AU41" s="144"/>
      <c r="AV41" s="144"/>
      <c r="AW41" s="144"/>
      <c r="AX41" s="144"/>
      <c r="AY41" s="145"/>
      <c r="AZ41" s="146"/>
      <c r="BA41" s="144"/>
      <c r="BB41" s="144"/>
      <c r="BC41" s="144"/>
      <c r="BD41" s="146"/>
      <c r="BE41" s="210"/>
      <c r="BF41" s="147"/>
      <c r="BG41" s="148"/>
      <c r="BH41" s="148"/>
      <c r="BI41" s="148"/>
      <c r="BJ41" s="147"/>
      <c r="BK41" s="149"/>
      <c r="BL41" s="149"/>
      <c r="BM41" s="149"/>
      <c r="BN41" s="149"/>
      <c r="BO41" s="149"/>
      <c r="BP41" s="150"/>
      <c r="BQ41" s="150"/>
      <c r="BR41" s="151"/>
      <c r="BS41" s="148"/>
      <c r="BT41" s="148"/>
      <c r="BU41" s="148"/>
      <c r="BV41" s="148"/>
      <c r="BW41" s="148"/>
      <c r="BX41" s="148"/>
      <c r="BY41" s="148"/>
      <c r="BZ41" s="148"/>
      <c r="CA41" s="148"/>
      <c r="CB41" s="148"/>
      <c r="CC41" s="148"/>
      <c r="CD41" s="148"/>
      <c r="CE41" s="148"/>
      <c r="CF41" s="148"/>
      <c r="CG41" s="148"/>
      <c r="CH41" s="148"/>
      <c r="CI41" s="148"/>
      <c r="CJ41" s="148"/>
      <c r="CK41" s="148"/>
      <c r="CL41" s="148"/>
      <c r="CM41" s="148"/>
    </row>
    <row r="42" spans="1:91" s="19" customFormat="1" ht="3.75" customHeight="1">
      <c r="A42" s="53"/>
      <c r="B42" s="129"/>
      <c r="C42" s="159"/>
      <c r="D42" s="129"/>
      <c r="E42" s="159"/>
      <c r="F42" s="234"/>
      <c r="G42" s="132"/>
      <c r="H42" s="136"/>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8"/>
      <c r="AZ42" s="130"/>
      <c r="BA42" s="129"/>
      <c r="BB42" s="129"/>
      <c r="BC42" s="129"/>
      <c r="BD42" s="130"/>
      <c r="BE42" s="197"/>
      <c r="BF42" s="62"/>
      <c r="BG42" s="57"/>
      <c r="BH42" s="57"/>
      <c r="BI42" s="57"/>
      <c r="BJ42" s="62"/>
      <c r="BK42" s="58"/>
      <c r="BL42" s="58"/>
      <c r="BM42" s="58"/>
      <c r="BN42" s="58"/>
      <c r="BO42" s="58"/>
      <c r="BP42" s="131"/>
      <c r="BQ42" s="131"/>
      <c r="BR42" s="84"/>
      <c r="BS42" s="57"/>
      <c r="BT42" s="57"/>
      <c r="BU42" s="57"/>
      <c r="BV42" s="57"/>
      <c r="BW42" s="57"/>
      <c r="BX42" s="57"/>
      <c r="BY42" s="57"/>
      <c r="BZ42" s="57"/>
      <c r="CA42" s="57"/>
      <c r="CB42" s="57"/>
      <c r="CC42" s="57"/>
      <c r="CD42" s="57"/>
      <c r="CE42" s="57"/>
      <c r="CF42" s="57"/>
      <c r="CG42" s="57"/>
      <c r="CH42" s="57"/>
      <c r="CI42" s="57"/>
      <c r="CJ42" s="57"/>
      <c r="CK42" s="57"/>
      <c r="CL42" s="57"/>
      <c r="CM42" s="57"/>
    </row>
    <row r="43" spans="1:91" s="19" customFormat="1">
      <c r="A43" s="53"/>
      <c r="B43" s="129"/>
      <c r="C43" s="159"/>
      <c r="D43" s="129"/>
      <c r="E43" s="159"/>
      <c r="F43" s="234"/>
      <c r="G43" s="236" t="str">
        <f>CONCATENATE(E32,".3")</f>
        <v>1.1.3</v>
      </c>
      <c r="H43" s="133"/>
      <c r="I43" s="134" t="s">
        <v>328</v>
      </c>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5"/>
      <c r="AZ43" s="130"/>
      <c r="BA43" s="1011"/>
      <c r="BB43" s="1012"/>
      <c r="BC43" s="1013"/>
      <c r="BD43" s="130"/>
      <c r="BE43" s="197"/>
      <c r="BF43" s="62"/>
      <c r="BG43" s="57"/>
      <c r="BH43" s="57"/>
      <c r="BI43" s="57"/>
      <c r="BJ43" s="147"/>
      <c r="BK43" s="149"/>
      <c r="BL43" s="149"/>
      <c r="BM43" s="149"/>
      <c r="BN43" s="149"/>
      <c r="BO43" s="149"/>
      <c r="BP43" s="124" t="str">
        <f>IF(OR(BA43="x",BA43=""),"",IF(AND($BO$29=1,BK43&lt;&gt;""),1,IF(AND($BO$29=2,BL43&lt;&gt;""),1,IF(AND($BO$29=3,BM43&lt;&gt;""),1,IF(AND($BO$29=4,BN43&lt;&gt;""),1,IF(AND($BO$29=5,BO43&lt;&gt;""),1,0))))))</f>
        <v/>
      </c>
      <c r="BQ43" s="65">
        <f>IF(BR34=0,0,IF(OR(BA43="x",BA43=""),0,BA43))</f>
        <v>0</v>
      </c>
      <c r="BR43" s="151"/>
      <c r="BS43" s="57"/>
      <c r="BT43" s="57"/>
      <c r="BU43" s="57"/>
      <c r="BV43" s="57"/>
      <c r="BW43" s="57"/>
      <c r="BX43" s="57"/>
      <c r="BY43" s="57"/>
      <c r="BZ43" s="57"/>
      <c r="CA43" s="57"/>
      <c r="CB43" s="57"/>
      <c r="CC43" s="57"/>
      <c r="CD43" s="57"/>
      <c r="CE43" s="57"/>
      <c r="CF43" s="57"/>
      <c r="CG43" s="57"/>
      <c r="CH43" s="57"/>
      <c r="CI43" s="57"/>
      <c r="CJ43" s="57"/>
      <c r="CK43" s="57"/>
      <c r="CL43" s="57"/>
      <c r="CM43" s="57"/>
    </row>
    <row r="44" spans="1:91" s="19" customFormat="1" ht="3.75" customHeight="1">
      <c r="A44" s="53"/>
      <c r="B44" s="129"/>
      <c r="C44" s="159"/>
      <c r="D44" s="129"/>
      <c r="E44" s="159"/>
      <c r="F44" s="234"/>
      <c r="G44" s="132"/>
      <c r="H44" s="136"/>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8"/>
      <c r="AZ44" s="130"/>
      <c r="BA44" s="129"/>
      <c r="BB44" s="129"/>
      <c r="BC44" s="129"/>
      <c r="BD44" s="130"/>
      <c r="BE44" s="197"/>
      <c r="BF44" s="62"/>
      <c r="BG44" s="57"/>
      <c r="BH44" s="57"/>
      <c r="BI44" s="57"/>
      <c r="BJ44" s="147"/>
      <c r="BK44" s="149"/>
      <c r="BL44" s="149"/>
      <c r="BM44" s="149"/>
      <c r="BN44" s="149"/>
      <c r="BO44" s="149"/>
      <c r="BP44" s="78"/>
      <c r="BQ44" s="78"/>
      <c r="BR44" s="84"/>
      <c r="BS44" s="57"/>
      <c r="BT44" s="57"/>
      <c r="BU44" s="57"/>
      <c r="BV44" s="57"/>
      <c r="BW44" s="57"/>
      <c r="BX44" s="57"/>
      <c r="BY44" s="57"/>
      <c r="BZ44" s="57"/>
      <c r="CA44" s="57"/>
      <c r="CB44" s="57"/>
      <c r="CC44" s="57"/>
      <c r="CD44" s="57"/>
      <c r="CE44" s="57"/>
      <c r="CF44" s="57"/>
      <c r="CG44" s="57"/>
      <c r="CH44" s="57"/>
      <c r="CI44" s="57"/>
      <c r="CJ44" s="57"/>
      <c r="CK44" s="57"/>
      <c r="CL44" s="57"/>
      <c r="CM44" s="57"/>
    </row>
    <row r="45" spans="1:91" s="19" customFormat="1">
      <c r="A45" s="53"/>
      <c r="B45" s="129"/>
      <c r="C45" s="159"/>
      <c r="D45" s="129"/>
      <c r="E45" s="159"/>
      <c r="F45" s="234"/>
      <c r="G45" s="236" t="str">
        <f>CONCATENATE(E32,".4")</f>
        <v>1.1.4</v>
      </c>
      <c r="H45" s="133"/>
      <c r="I45" s="134" t="s">
        <v>9</v>
      </c>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5"/>
      <c r="AZ45" s="130"/>
      <c r="BA45" s="1011"/>
      <c r="BB45" s="1012"/>
      <c r="BC45" s="1013"/>
      <c r="BD45" s="130"/>
      <c r="BE45" s="197"/>
      <c r="BF45" s="62"/>
      <c r="BG45" s="57"/>
      <c r="BH45" s="57"/>
      <c r="BI45" s="57"/>
      <c r="BJ45" s="147"/>
      <c r="BK45" s="149"/>
      <c r="BL45" s="149"/>
      <c r="BM45" s="149"/>
      <c r="BN45" s="149"/>
      <c r="BO45" s="149"/>
      <c r="BP45" s="124" t="str">
        <f>IF(OR(BA45="x",BA45=""),"",IF(AND($BO$29=1,BK45&lt;&gt;""),1,IF(AND($BO$29=2,BL45&lt;&gt;""),1,IF(AND($BO$29=3,BM45&lt;&gt;""),1,IF(AND($BO$29=4,BN45&lt;&gt;""),1,IF(AND($BO$29=5,BO45&lt;&gt;""),1,0))))))</f>
        <v/>
      </c>
      <c r="BQ45" s="65">
        <f>IF(BR34=0,0,IF(OR(BA45="x",BA45=""),0,BA45))</f>
        <v>0</v>
      </c>
      <c r="BR45" s="151"/>
      <c r="BS45" s="57"/>
      <c r="BT45" s="57"/>
      <c r="BU45" s="57"/>
      <c r="BV45" s="57"/>
      <c r="BW45" s="57"/>
      <c r="BX45" s="57"/>
      <c r="BY45" s="57"/>
      <c r="BZ45" s="57"/>
      <c r="CA45" s="57"/>
      <c r="CB45" s="57"/>
      <c r="CC45" s="57"/>
      <c r="CD45" s="57"/>
      <c r="CE45" s="57"/>
      <c r="CF45" s="57"/>
      <c r="CG45" s="57"/>
      <c r="CH45" s="57"/>
      <c r="CI45" s="57"/>
      <c r="CJ45" s="57"/>
      <c r="CK45" s="57"/>
      <c r="CL45" s="57"/>
      <c r="CM45" s="57"/>
    </row>
    <row r="46" spans="1:91" s="19" customFormat="1" ht="3.75" customHeight="1">
      <c r="A46" s="53"/>
      <c r="B46" s="129"/>
      <c r="C46" s="159"/>
      <c r="D46" s="129"/>
      <c r="E46" s="159"/>
      <c r="F46" s="234"/>
      <c r="G46" s="132"/>
      <c r="H46" s="136"/>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8"/>
      <c r="AZ46" s="130"/>
      <c r="BA46" s="129"/>
      <c r="BB46" s="129"/>
      <c r="BC46" s="129"/>
      <c r="BD46" s="130"/>
      <c r="BE46" s="197"/>
      <c r="BF46" s="62"/>
      <c r="BG46" s="57"/>
      <c r="BH46" s="57"/>
      <c r="BI46" s="57"/>
      <c r="BJ46" s="147"/>
      <c r="BK46" s="149"/>
      <c r="BL46" s="149"/>
      <c r="BM46" s="149"/>
      <c r="BN46" s="149"/>
      <c r="BO46" s="149"/>
      <c r="BP46" s="78"/>
      <c r="BQ46" s="78"/>
      <c r="BR46" s="84"/>
      <c r="BS46" s="57"/>
      <c r="BT46" s="57"/>
      <c r="BU46" s="57"/>
      <c r="BV46" s="57"/>
      <c r="BW46" s="57"/>
      <c r="BX46" s="57"/>
      <c r="BY46" s="57"/>
      <c r="BZ46" s="57"/>
      <c r="CA46" s="57"/>
      <c r="CB46" s="57"/>
      <c r="CC46" s="57"/>
      <c r="CD46" s="57"/>
      <c r="CE46" s="57"/>
      <c r="CF46" s="57"/>
      <c r="CG46" s="57"/>
      <c r="CH46" s="57"/>
      <c r="CI46" s="57"/>
      <c r="CJ46" s="57"/>
      <c r="CK46" s="57"/>
      <c r="CL46" s="57"/>
      <c r="CM46" s="57"/>
    </row>
    <row r="47" spans="1:91" s="19" customFormat="1">
      <c r="A47" s="53"/>
      <c r="B47" s="129"/>
      <c r="C47" s="159"/>
      <c r="D47" s="129"/>
      <c r="E47" s="159"/>
      <c r="F47" s="234"/>
      <c r="G47" s="127"/>
      <c r="H47" s="128"/>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30"/>
      <c r="BA47" s="129"/>
      <c r="BB47" s="129"/>
      <c r="BC47" s="129"/>
      <c r="BD47" s="130"/>
      <c r="BE47" s="197"/>
      <c r="BF47" s="62"/>
      <c r="BG47" s="57"/>
      <c r="BH47" s="57"/>
      <c r="BI47" s="57"/>
      <c r="BJ47" s="62"/>
      <c r="BK47" s="265" t="s">
        <v>228</v>
      </c>
      <c r="BL47" s="266"/>
      <c r="BM47" s="266"/>
      <c r="BN47" s="266"/>
      <c r="BO47" s="267"/>
      <c r="BP47" s="131"/>
      <c r="BQ47" s="131"/>
      <c r="BR47" s="84"/>
      <c r="BS47" s="57"/>
      <c r="BT47" s="57"/>
      <c r="BU47" s="57"/>
      <c r="BV47" s="57"/>
      <c r="BW47" s="57"/>
      <c r="BX47" s="57"/>
      <c r="BY47" s="57"/>
      <c r="BZ47" s="57"/>
      <c r="CA47" s="57"/>
      <c r="CB47" s="57"/>
      <c r="CC47" s="57"/>
      <c r="CD47" s="57"/>
      <c r="CE47" s="57"/>
      <c r="CF47" s="57"/>
      <c r="CG47" s="57"/>
      <c r="CH47" s="57"/>
      <c r="CI47" s="57"/>
      <c r="CJ47" s="57"/>
      <c r="CK47" s="57"/>
      <c r="CL47" s="57"/>
      <c r="CM47" s="57"/>
    </row>
    <row r="48" spans="1:91" s="19" customFormat="1">
      <c r="A48" s="53"/>
      <c r="B48" s="129"/>
      <c r="C48" s="159"/>
      <c r="D48" s="129"/>
      <c r="E48" s="237" t="str">
        <f>CONCATENATE($C$30,"2")</f>
        <v>1.2</v>
      </c>
      <c r="F48" s="235"/>
      <c r="G48" s="1023" t="str">
        <f>IF(F18="","",F18)</f>
        <v>Key Metric Communication</v>
      </c>
      <c r="H48" s="1024"/>
      <c r="I48" s="1024"/>
      <c r="J48" s="1024"/>
      <c r="K48" s="1024"/>
      <c r="L48" s="1024"/>
      <c r="M48" s="1024"/>
      <c r="N48" s="1024"/>
      <c r="O48" s="1024"/>
      <c r="P48" s="1024"/>
      <c r="Q48" s="1024"/>
      <c r="R48" s="1024"/>
      <c r="S48" s="1024"/>
      <c r="T48" s="1024"/>
      <c r="U48" s="1024"/>
      <c r="V48" s="1024"/>
      <c r="W48" s="1024"/>
      <c r="X48" s="1024"/>
      <c r="Y48" s="1024"/>
      <c r="Z48" s="1024"/>
      <c r="AA48" s="1024"/>
      <c r="AB48" s="1024"/>
      <c r="AC48" s="1024"/>
      <c r="AD48" s="1024"/>
      <c r="AE48" s="1024"/>
      <c r="AF48" s="1024"/>
      <c r="AG48" s="1024"/>
      <c r="AH48" s="1024"/>
      <c r="AI48" s="1024"/>
      <c r="AJ48" s="1024"/>
      <c r="AK48" s="1024"/>
      <c r="AL48" s="1024"/>
      <c r="AM48" s="1024"/>
      <c r="AN48" s="1024"/>
      <c r="AO48" s="1024"/>
      <c r="AP48" s="1025"/>
      <c r="AQ48" s="1025"/>
      <c r="AR48" s="1025"/>
      <c r="AS48" s="1025"/>
      <c r="AT48" s="1025"/>
      <c r="AU48" s="1025"/>
      <c r="AV48" s="1025"/>
      <c r="AW48" s="1025"/>
      <c r="AX48" s="1025"/>
      <c r="AY48" s="1025"/>
      <c r="AZ48" s="1021" t="str">
        <f>IF(BA50="N",BQ48,IF(BR50=0,"",IF(BA50="Y",SUM(BQ48/BP48),"")))</f>
        <v/>
      </c>
      <c r="BA48" s="1021"/>
      <c r="BB48" s="1021"/>
      <c r="BC48" s="1021"/>
      <c r="BD48" s="1022"/>
      <c r="BE48" s="47"/>
      <c r="BF48" s="62"/>
      <c r="BG48" s="57"/>
      <c r="BH48" s="57"/>
      <c r="BI48" s="57"/>
      <c r="BJ48" s="60" t="s">
        <v>227</v>
      </c>
      <c r="BK48" s="60">
        <v>1</v>
      </c>
      <c r="BL48" s="163">
        <v>2</v>
      </c>
      <c r="BM48" s="60">
        <v>3</v>
      </c>
      <c r="BN48" s="60">
        <v>4</v>
      </c>
      <c r="BO48" s="60">
        <v>5</v>
      </c>
      <c r="BP48" s="65">
        <f>IF(BA50="N",8,IF(BR50=0,0,IF(BP50="",0,8)))</f>
        <v>0</v>
      </c>
      <c r="BQ48" s="65">
        <f>SUM(BQ50:BQ61)</f>
        <v>0</v>
      </c>
      <c r="BR48" s="164" t="str">
        <f>IF(BA50="N",0,IF(BP48=0,"",IF(SUM(BQ48/BP48)&gt;1,1,SUM(BQ48/BP48))))</f>
        <v/>
      </c>
      <c r="BS48" s="57"/>
      <c r="BT48" s="57"/>
      <c r="BU48" s="57"/>
      <c r="BV48" s="57"/>
      <c r="BW48" s="57"/>
      <c r="BX48" s="57"/>
      <c r="BY48" s="57"/>
      <c r="BZ48" s="57"/>
      <c r="CA48" s="57"/>
      <c r="CB48" s="57"/>
      <c r="CC48" s="57"/>
      <c r="CD48" s="57"/>
      <c r="CE48" s="57"/>
      <c r="CF48" s="57"/>
      <c r="CG48" s="57"/>
      <c r="CH48" s="57"/>
      <c r="CI48" s="57"/>
      <c r="CJ48" s="57"/>
      <c r="CK48" s="57"/>
      <c r="CL48" s="57"/>
      <c r="CM48" s="57"/>
    </row>
    <row r="49" spans="1:91" s="19" customFormat="1" ht="3.75" customHeight="1">
      <c r="A49" s="53"/>
      <c r="B49" s="129"/>
      <c r="C49" s="159"/>
      <c r="D49" s="129"/>
      <c r="E49" s="159"/>
      <c r="F49" s="234"/>
      <c r="G49" s="39"/>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40"/>
      <c r="BA49" s="40"/>
      <c r="BB49" s="40"/>
      <c r="BC49" s="40"/>
      <c r="BD49" s="128"/>
      <c r="BE49" s="197"/>
      <c r="BF49" s="62"/>
      <c r="BG49" s="57"/>
      <c r="BH49" s="57"/>
      <c r="BI49" s="57"/>
      <c r="BJ49" s="85"/>
      <c r="BK49" s="77"/>
      <c r="BL49" s="77"/>
      <c r="BM49" s="58"/>
      <c r="BN49" s="58"/>
      <c r="BO49" s="58"/>
      <c r="BP49" s="78"/>
      <c r="BQ49" s="78"/>
      <c r="BR49" s="79"/>
      <c r="BS49" s="57"/>
      <c r="BT49" s="57"/>
      <c r="BU49" s="57"/>
      <c r="BV49" s="57"/>
      <c r="BW49" s="57"/>
      <c r="BX49" s="57"/>
      <c r="BY49" s="57"/>
      <c r="BZ49" s="57"/>
      <c r="CA49" s="57"/>
      <c r="CB49" s="57"/>
      <c r="CC49" s="57"/>
      <c r="CD49" s="57"/>
      <c r="CE49" s="57"/>
      <c r="CF49" s="57"/>
      <c r="CG49" s="57"/>
      <c r="CH49" s="57"/>
      <c r="CI49" s="57"/>
      <c r="CJ49" s="57"/>
      <c r="CK49" s="57"/>
      <c r="CL49" s="57"/>
      <c r="CM49" s="57"/>
    </row>
    <row r="50" spans="1:91" s="19" customFormat="1">
      <c r="A50" s="53"/>
      <c r="B50" s="129"/>
      <c r="C50" s="159"/>
      <c r="D50" s="129"/>
      <c r="E50" s="159"/>
      <c r="F50" s="234"/>
      <c r="G50" s="236" t="str">
        <f>CONCATENATE(E48,".1")</f>
        <v>1.2.1</v>
      </c>
      <c r="H50" s="133"/>
      <c r="I50" s="134" t="s">
        <v>3</v>
      </c>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55" t="s">
        <v>12</v>
      </c>
      <c r="AX50" s="134"/>
      <c r="AY50" s="135"/>
      <c r="AZ50" s="130"/>
      <c r="BA50" s="1011"/>
      <c r="BB50" s="1012"/>
      <c r="BC50" s="1013"/>
      <c r="BD50" s="130"/>
      <c r="BE50" s="197"/>
      <c r="BF50" s="62"/>
      <c r="BG50" s="57"/>
      <c r="BH50" s="57"/>
      <c r="BI50" s="57"/>
      <c r="BJ50" s="64" t="s">
        <v>88</v>
      </c>
      <c r="BK50" s="76" t="s">
        <v>16</v>
      </c>
      <c r="BL50" s="76" t="s">
        <v>16</v>
      </c>
      <c r="BM50" s="76"/>
      <c r="BN50" s="76" t="s">
        <v>16</v>
      </c>
      <c r="BO50" s="76" t="s">
        <v>16</v>
      </c>
      <c r="BP50" s="124" t="str">
        <f>IF(OR(BA50="x",BA50=""),"",IF(AND($BO$29=1,BK50&lt;&gt;""),1,IF(AND($BO$29=2,BL50&lt;&gt;""),1,IF(AND($BO$29=3,BM50&lt;&gt;""),1,IF(AND($BO$29=4,BN50&lt;&gt;""),1,IF(AND($BO$29=5,BO50&lt;&gt;""),1,0))))))</f>
        <v/>
      </c>
      <c r="BQ50" s="65">
        <f>IF(BR50=0,0,IF(OR(BA50="x",BA50=""),0,IF(BA50="Y",2,0)))</f>
        <v>0</v>
      </c>
      <c r="BR50" s="126">
        <f>IF(BA50="N",0,SUM(BK51:BO51))</f>
        <v>1</v>
      </c>
      <c r="BS50" s="57"/>
      <c r="BT50" s="57"/>
      <c r="BU50" s="57"/>
      <c r="BV50" s="57"/>
      <c r="BW50" s="57"/>
      <c r="BX50" s="57"/>
      <c r="BY50" s="57"/>
      <c r="BZ50" s="57"/>
      <c r="CA50" s="57"/>
      <c r="CB50" s="57"/>
      <c r="CC50" s="57"/>
      <c r="CD50" s="57"/>
      <c r="CE50" s="57"/>
      <c r="CF50" s="57"/>
      <c r="CG50" s="57"/>
      <c r="CH50" s="57"/>
      <c r="CI50" s="57"/>
      <c r="CJ50" s="57"/>
      <c r="CK50" s="57"/>
      <c r="CL50" s="57"/>
      <c r="CM50" s="57"/>
    </row>
    <row r="51" spans="1:91" s="19" customFormat="1" ht="3.75" customHeight="1">
      <c r="A51" s="53"/>
      <c r="B51" s="129"/>
      <c r="C51" s="159"/>
      <c r="D51" s="129"/>
      <c r="E51" s="159"/>
      <c r="F51" s="234"/>
      <c r="G51" s="132"/>
      <c r="H51" s="136"/>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8"/>
      <c r="AZ51" s="130"/>
      <c r="BA51" s="129"/>
      <c r="BB51" s="129"/>
      <c r="BC51" s="129"/>
      <c r="BD51" s="130"/>
      <c r="BE51" s="197"/>
      <c r="BF51" s="62"/>
      <c r="BG51" s="57"/>
      <c r="BH51" s="57"/>
      <c r="BI51" s="57"/>
      <c r="BJ51" s="125"/>
      <c r="BK51" s="126">
        <f>IF(AND($BO$29=1,BK50&lt;&gt;""),1,0)</f>
        <v>1</v>
      </c>
      <c r="BL51" s="126">
        <f>IF(AND($BO$29=2,BL50&lt;&gt;""),1,0)</f>
        <v>0</v>
      </c>
      <c r="BM51" s="126">
        <f>IF(AND($BO$29=3,BM50&lt;&gt;""),1,0)</f>
        <v>0</v>
      </c>
      <c r="BN51" s="126">
        <f>IF(AND($BO$29=4,BN50&lt;&gt;""),1,0)</f>
        <v>0</v>
      </c>
      <c r="BO51" s="126">
        <f>IF(AND($BO$29=5,BO50&lt;&gt;""),1,0)</f>
        <v>0</v>
      </c>
      <c r="BP51" s="78"/>
      <c r="BQ51" s="78"/>
      <c r="BR51" s="84"/>
      <c r="BS51" s="57"/>
      <c r="BT51" s="57"/>
      <c r="BU51" s="57"/>
      <c r="BV51" s="57"/>
      <c r="BW51" s="57"/>
      <c r="BX51" s="57"/>
      <c r="BY51" s="57"/>
      <c r="BZ51" s="57"/>
      <c r="CA51" s="57"/>
      <c r="CB51" s="57"/>
      <c r="CC51" s="57"/>
      <c r="CD51" s="57"/>
      <c r="CE51" s="57"/>
      <c r="CF51" s="57"/>
      <c r="CG51" s="57"/>
      <c r="CH51" s="57"/>
      <c r="CI51" s="57"/>
      <c r="CJ51" s="57"/>
      <c r="CK51" s="57"/>
      <c r="CL51" s="57"/>
      <c r="CM51" s="57"/>
    </row>
    <row r="52" spans="1:91" s="19" customFormat="1">
      <c r="A52" s="53"/>
      <c r="B52" s="129"/>
      <c r="C52" s="159"/>
      <c r="D52" s="129"/>
      <c r="E52" s="159"/>
      <c r="F52" s="234"/>
      <c r="G52" s="236" t="str">
        <f>CONCATENATE(E48,".2")</f>
        <v>1.2.2</v>
      </c>
      <c r="H52" s="133"/>
      <c r="I52" s="134" t="s">
        <v>329</v>
      </c>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5"/>
      <c r="AZ52" s="130"/>
      <c r="BA52" s="1011"/>
      <c r="BB52" s="1012"/>
      <c r="BC52" s="1013"/>
      <c r="BD52" s="130"/>
      <c r="BE52" s="197"/>
      <c r="BF52" s="62"/>
      <c r="BG52" s="57"/>
      <c r="BH52" s="57"/>
      <c r="BI52" s="57"/>
      <c r="BJ52" s="147"/>
      <c r="BK52" s="149"/>
      <c r="BL52" s="149"/>
      <c r="BM52" s="149"/>
      <c r="BN52" s="149"/>
      <c r="BO52" s="149"/>
      <c r="BP52" s="124" t="str">
        <f>IF(OR(BA52="x",BA52=""),"",IF(AND($BO$29=1,BK52&lt;&gt;""),1,IF(AND($BO$29=2,BL52&lt;&gt;""),1,IF(AND($BO$29=3,BM52&lt;&gt;""),1,IF(AND($BO$29=4,BN52&lt;&gt;""),1,IF(AND($BO$29=5,BO52&lt;&gt;""),1,0))))))</f>
        <v/>
      </c>
      <c r="BQ52" s="65">
        <f>IF(BR50=0,0,IF(OR(BA52="x",BA52=""),0,BA52))</f>
        <v>0</v>
      </c>
      <c r="BR52" s="151"/>
      <c r="BS52" s="57"/>
      <c r="BT52" s="57"/>
      <c r="BU52" s="57"/>
      <c r="BV52" s="57"/>
      <c r="BW52" s="57"/>
      <c r="BX52" s="57"/>
      <c r="BY52" s="57"/>
      <c r="BZ52" s="57"/>
      <c r="CA52" s="57"/>
      <c r="CB52" s="57"/>
      <c r="CC52" s="57"/>
      <c r="CD52" s="57"/>
      <c r="CE52" s="57"/>
      <c r="CF52" s="57"/>
      <c r="CG52" s="57"/>
      <c r="CH52" s="57"/>
      <c r="CI52" s="57"/>
      <c r="CJ52" s="57"/>
      <c r="CK52" s="57"/>
      <c r="CL52" s="57"/>
      <c r="CM52" s="57"/>
    </row>
    <row r="53" spans="1:91" s="140" customFormat="1">
      <c r="A53" s="53"/>
      <c r="B53" s="144"/>
      <c r="C53" s="160"/>
      <c r="D53" s="144"/>
      <c r="E53" s="160"/>
      <c r="F53" s="238"/>
      <c r="G53" s="141"/>
      <c r="H53" s="142"/>
      <c r="I53" s="143" t="s">
        <v>4</v>
      </c>
      <c r="J53" s="144"/>
      <c r="K53" s="316" t="s">
        <v>343</v>
      </c>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44"/>
      <c r="AU53" s="144"/>
      <c r="AV53" s="144"/>
      <c r="AW53" s="144"/>
      <c r="AX53" s="144"/>
      <c r="AY53" s="145"/>
      <c r="AZ53" s="146"/>
      <c r="BA53" s="144"/>
      <c r="BB53" s="144"/>
      <c r="BC53" s="144"/>
      <c r="BD53" s="146"/>
      <c r="BE53" s="210"/>
      <c r="BF53" s="147"/>
      <c r="BG53" s="148"/>
      <c r="BH53" s="148"/>
      <c r="BI53" s="148"/>
      <c r="BJ53" s="147"/>
      <c r="BK53" s="149"/>
      <c r="BL53" s="149"/>
      <c r="BM53" s="149"/>
      <c r="BN53" s="149"/>
      <c r="BO53" s="149"/>
      <c r="BP53" s="152"/>
      <c r="BQ53" s="152"/>
      <c r="BR53" s="151"/>
      <c r="BS53" s="148"/>
      <c r="BT53" s="148"/>
      <c r="BU53" s="148"/>
      <c r="BV53" s="148"/>
      <c r="BW53" s="148"/>
      <c r="BX53" s="148"/>
      <c r="BY53" s="148"/>
      <c r="BZ53" s="148"/>
      <c r="CA53" s="148"/>
      <c r="CB53" s="148"/>
      <c r="CC53" s="148"/>
      <c r="CD53" s="148"/>
      <c r="CE53" s="148"/>
      <c r="CF53" s="148"/>
      <c r="CG53" s="148"/>
      <c r="CH53" s="148"/>
      <c r="CI53" s="148"/>
      <c r="CJ53" s="148"/>
      <c r="CK53" s="148"/>
      <c r="CL53" s="148"/>
      <c r="CM53" s="148"/>
    </row>
    <row r="54" spans="1:91" s="140" customFormat="1">
      <c r="A54" s="53"/>
      <c r="B54" s="144"/>
      <c r="C54" s="160"/>
      <c r="D54" s="144"/>
      <c r="E54" s="160"/>
      <c r="F54" s="238"/>
      <c r="G54" s="141"/>
      <c r="H54" s="142"/>
      <c r="I54" s="143"/>
      <c r="J54" s="144"/>
      <c r="K54" s="316" t="s">
        <v>344</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44"/>
      <c r="AU54" s="144"/>
      <c r="AV54" s="144"/>
      <c r="AW54" s="144"/>
      <c r="AX54" s="144"/>
      <c r="AY54" s="145"/>
      <c r="AZ54" s="146"/>
      <c r="BA54" s="144"/>
      <c r="BB54" s="144"/>
      <c r="BC54" s="144"/>
      <c r="BD54" s="146"/>
      <c r="BE54" s="210"/>
      <c r="BF54" s="147"/>
      <c r="BG54" s="148"/>
      <c r="BH54" s="148"/>
      <c r="BI54" s="148"/>
      <c r="BJ54" s="147"/>
      <c r="BK54" s="149"/>
      <c r="BL54" s="149"/>
      <c r="BM54" s="149"/>
      <c r="BN54" s="149"/>
      <c r="BO54" s="149"/>
      <c r="BP54" s="150"/>
      <c r="BQ54" s="150"/>
      <c r="BR54" s="151"/>
      <c r="BS54" s="148"/>
      <c r="BT54" s="148"/>
      <c r="BU54" s="148"/>
      <c r="BV54" s="148"/>
      <c r="BW54" s="148"/>
      <c r="BX54" s="148"/>
      <c r="BY54" s="148"/>
      <c r="BZ54" s="148"/>
      <c r="CA54" s="148"/>
      <c r="CB54" s="148"/>
      <c r="CC54" s="148"/>
      <c r="CD54" s="148"/>
      <c r="CE54" s="148"/>
      <c r="CF54" s="148"/>
      <c r="CG54" s="148"/>
      <c r="CH54" s="148"/>
      <c r="CI54" s="148"/>
      <c r="CJ54" s="148"/>
      <c r="CK54" s="148"/>
      <c r="CL54" s="148"/>
      <c r="CM54" s="148"/>
    </row>
    <row r="55" spans="1:91" s="140" customFormat="1">
      <c r="A55" s="94"/>
      <c r="B55" s="144"/>
      <c r="C55" s="160"/>
      <c r="D55" s="144"/>
      <c r="E55" s="160"/>
      <c r="F55" s="238"/>
      <c r="G55" s="141"/>
      <c r="H55" s="142"/>
      <c r="I55" s="143" t="s">
        <v>5</v>
      </c>
      <c r="J55" s="144"/>
      <c r="K55" s="139" t="s">
        <v>218</v>
      </c>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44"/>
      <c r="AU55" s="144"/>
      <c r="AV55" s="144"/>
      <c r="AW55" s="144"/>
      <c r="AX55" s="144"/>
      <c r="AY55" s="145"/>
      <c r="AZ55" s="146"/>
      <c r="BA55" s="144"/>
      <c r="BB55" s="144"/>
      <c r="BC55" s="144"/>
      <c r="BD55" s="146"/>
      <c r="BE55" s="210"/>
      <c r="BF55" s="147"/>
      <c r="BG55" s="148"/>
      <c r="BH55" s="148"/>
      <c r="BI55" s="148"/>
      <c r="BJ55" s="147"/>
      <c r="BK55" s="149"/>
      <c r="BL55" s="149"/>
      <c r="BM55" s="149"/>
      <c r="BN55" s="149"/>
      <c r="BO55" s="149"/>
      <c r="BP55" s="150"/>
      <c r="BQ55" s="150"/>
      <c r="BR55" s="151"/>
      <c r="BS55" s="148"/>
      <c r="BT55" s="148"/>
      <c r="BU55" s="148"/>
      <c r="BV55" s="148"/>
      <c r="BW55" s="148"/>
      <c r="BX55" s="148"/>
      <c r="BY55" s="148"/>
      <c r="BZ55" s="148"/>
      <c r="CA55" s="148"/>
      <c r="CB55" s="148"/>
      <c r="CC55" s="148"/>
      <c r="CD55" s="148"/>
      <c r="CE55" s="148"/>
      <c r="CF55" s="148"/>
      <c r="CG55" s="148"/>
      <c r="CH55" s="148"/>
      <c r="CI55" s="148"/>
      <c r="CJ55" s="148"/>
      <c r="CK55" s="148"/>
      <c r="CL55" s="148"/>
      <c r="CM55" s="148"/>
    </row>
    <row r="56" spans="1:91" s="140" customFormat="1">
      <c r="A56" s="53"/>
      <c r="B56" s="144"/>
      <c r="C56" s="160"/>
      <c r="D56" s="144"/>
      <c r="E56" s="160"/>
      <c r="F56" s="238"/>
      <c r="G56" s="141"/>
      <c r="H56" s="142"/>
      <c r="I56" s="143" t="s">
        <v>6</v>
      </c>
      <c r="J56" s="144"/>
      <c r="K56" s="316" t="s">
        <v>798</v>
      </c>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44"/>
      <c r="AU56" s="144"/>
      <c r="AV56" s="144"/>
      <c r="AW56" s="144"/>
      <c r="AX56" s="144"/>
      <c r="AY56" s="145"/>
      <c r="AZ56" s="146"/>
      <c r="BA56" s="144"/>
      <c r="BB56" s="144"/>
      <c r="BC56" s="144"/>
      <c r="BD56" s="146"/>
      <c r="BE56" s="210"/>
      <c r="BF56" s="147"/>
      <c r="BG56" s="148"/>
      <c r="BH56" s="148"/>
      <c r="BI56" s="148"/>
      <c r="BJ56" s="147"/>
      <c r="BK56" s="149"/>
      <c r="BL56" s="149"/>
      <c r="BM56" s="149"/>
      <c r="BN56" s="149"/>
      <c r="BO56" s="149"/>
      <c r="BP56" s="150"/>
      <c r="BQ56" s="150"/>
      <c r="BR56" s="151"/>
      <c r="BS56" s="148"/>
      <c r="BT56" s="148"/>
      <c r="BU56" s="148"/>
      <c r="BV56" s="148"/>
      <c r="BW56" s="148"/>
      <c r="BX56" s="148"/>
      <c r="BY56" s="148"/>
      <c r="BZ56" s="148"/>
      <c r="CA56" s="148"/>
      <c r="CB56" s="148"/>
      <c r="CC56" s="148"/>
      <c r="CD56" s="148"/>
      <c r="CE56" s="148"/>
      <c r="CF56" s="148"/>
      <c r="CG56" s="148"/>
      <c r="CH56" s="148"/>
      <c r="CI56" s="148"/>
      <c r="CJ56" s="148"/>
      <c r="CK56" s="148"/>
      <c r="CL56" s="148"/>
      <c r="CM56" s="148"/>
    </row>
    <row r="57" spans="1:91" s="140" customFormat="1">
      <c r="A57" s="183"/>
      <c r="B57" s="144"/>
      <c r="C57" s="160"/>
      <c r="D57" s="144"/>
      <c r="E57" s="160"/>
      <c r="F57" s="238"/>
      <c r="G57" s="141"/>
      <c r="H57" s="142"/>
      <c r="I57" s="143" t="s">
        <v>7</v>
      </c>
      <c r="J57" s="144"/>
      <c r="K57" s="316"/>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44"/>
      <c r="AU57" s="144"/>
      <c r="AV57" s="144"/>
      <c r="AW57" s="144"/>
      <c r="AX57" s="144"/>
      <c r="AY57" s="145"/>
      <c r="AZ57" s="146"/>
      <c r="BA57" s="144"/>
      <c r="BB57" s="144"/>
      <c r="BC57" s="144"/>
      <c r="BD57" s="146"/>
      <c r="BE57" s="210"/>
      <c r="BF57" s="147"/>
      <c r="BG57" s="148"/>
      <c r="BH57" s="148"/>
      <c r="BI57" s="148"/>
      <c r="BJ57" s="147"/>
      <c r="BK57" s="149"/>
      <c r="BL57" s="149"/>
      <c r="BM57" s="149"/>
      <c r="BN57" s="149"/>
      <c r="BO57" s="149"/>
      <c r="BP57" s="150"/>
      <c r="BQ57" s="150"/>
      <c r="BR57" s="151"/>
      <c r="BS57" s="148"/>
      <c r="BT57" s="148"/>
      <c r="BU57" s="148"/>
      <c r="BV57" s="148"/>
      <c r="BW57" s="148"/>
      <c r="BX57" s="148"/>
      <c r="BY57" s="148"/>
      <c r="BZ57" s="148"/>
      <c r="CA57" s="148"/>
      <c r="CB57" s="148"/>
      <c r="CC57" s="148"/>
      <c r="CD57" s="148"/>
      <c r="CE57" s="148"/>
      <c r="CF57" s="148"/>
      <c r="CG57" s="148"/>
      <c r="CH57" s="148"/>
      <c r="CI57" s="148"/>
      <c r="CJ57" s="148"/>
      <c r="CK57" s="148"/>
      <c r="CL57" s="148"/>
      <c r="CM57" s="148"/>
    </row>
    <row r="58" spans="1:91" s="19" customFormat="1" ht="3.75" customHeight="1">
      <c r="A58" s="186"/>
      <c r="B58" s="129"/>
      <c r="C58" s="159"/>
      <c r="D58" s="129"/>
      <c r="E58" s="159"/>
      <c r="F58" s="234"/>
      <c r="G58" s="132"/>
      <c r="H58" s="136"/>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8"/>
      <c r="AZ58" s="130"/>
      <c r="BA58" s="129"/>
      <c r="BB58" s="129"/>
      <c r="BC58" s="129"/>
      <c r="BD58" s="130"/>
      <c r="BE58" s="197"/>
      <c r="BF58" s="62"/>
      <c r="BG58" s="57"/>
      <c r="BH58" s="57"/>
      <c r="BI58" s="57"/>
      <c r="BJ58" s="62"/>
      <c r="BK58" s="58"/>
      <c r="BL58" s="58"/>
      <c r="BM58" s="58"/>
      <c r="BN58" s="58"/>
      <c r="BO58" s="58"/>
      <c r="BP58" s="131"/>
      <c r="BQ58" s="131"/>
      <c r="BR58" s="84"/>
      <c r="BS58" s="57"/>
      <c r="BT58" s="57"/>
      <c r="BU58" s="57"/>
      <c r="BV58" s="57"/>
      <c r="BW58" s="57"/>
      <c r="BX58" s="57"/>
      <c r="BY58" s="57"/>
      <c r="BZ58" s="57"/>
      <c r="CA58" s="57"/>
      <c r="CB58" s="57"/>
      <c r="CC58" s="57"/>
      <c r="CD58" s="57"/>
      <c r="CE58" s="57"/>
      <c r="CF58" s="57"/>
      <c r="CG58" s="57"/>
      <c r="CH58" s="57"/>
      <c r="CI58" s="57"/>
      <c r="CJ58" s="57"/>
      <c r="CK58" s="57"/>
      <c r="CL58" s="57"/>
      <c r="CM58" s="57"/>
    </row>
    <row r="59" spans="1:91" s="19" customFormat="1">
      <c r="A59" s="185"/>
      <c r="B59" s="129"/>
      <c r="C59" s="159"/>
      <c r="D59" s="129"/>
      <c r="E59" s="159"/>
      <c r="F59" s="234"/>
      <c r="G59" s="236" t="str">
        <f>CONCATENATE(E48,".3")</f>
        <v>1.2.3</v>
      </c>
      <c r="H59" s="133"/>
      <c r="I59" s="134" t="s">
        <v>328</v>
      </c>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5"/>
      <c r="AZ59" s="130"/>
      <c r="BA59" s="1011"/>
      <c r="BB59" s="1012"/>
      <c r="BC59" s="1013"/>
      <c r="BD59" s="130"/>
      <c r="BE59" s="197"/>
      <c r="BF59" s="62"/>
      <c r="BG59" s="57"/>
      <c r="BH59" s="57"/>
      <c r="BI59" s="57"/>
      <c r="BJ59" s="147"/>
      <c r="BK59" s="149"/>
      <c r="BL59" s="149"/>
      <c r="BM59" s="149"/>
      <c r="BN59" s="149"/>
      <c r="BO59" s="149"/>
      <c r="BP59" s="124" t="str">
        <f>IF(OR(BA59="x",BA59=""),"",IF(AND($BO$29=1,BK59&lt;&gt;""),1,IF(AND($BO$29=2,BL59&lt;&gt;""),1,IF(AND($BO$29=3,BM59&lt;&gt;""),1,IF(AND($BO$29=4,BN59&lt;&gt;""),1,IF(AND($BO$29=5,BO59&lt;&gt;""),1,0))))))</f>
        <v/>
      </c>
      <c r="BQ59" s="65">
        <f>IF(BR50=0,0,IF(OR(BA59="x",BA59=""),0,BA59))</f>
        <v>0</v>
      </c>
      <c r="BR59" s="151"/>
      <c r="BS59" s="57"/>
      <c r="BT59" s="57"/>
      <c r="BU59" s="57"/>
      <c r="BV59" s="57"/>
      <c r="BW59" s="57"/>
      <c r="BX59" s="57"/>
      <c r="BY59" s="57"/>
      <c r="BZ59" s="57"/>
      <c r="CA59" s="57"/>
      <c r="CB59" s="57"/>
      <c r="CC59" s="57"/>
      <c r="CD59" s="57"/>
      <c r="CE59" s="57"/>
      <c r="CF59" s="57"/>
      <c r="CG59" s="57"/>
      <c r="CH59" s="57"/>
      <c r="CI59" s="57"/>
      <c r="CJ59" s="57"/>
      <c r="CK59" s="57"/>
      <c r="CL59" s="57"/>
      <c r="CM59" s="57"/>
    </row>
    <row r="60" spans="1:91" s="19" customFormat="1" ht="3.75" customHeight="1">
      <c r="A60" s="184"/>
      <c r="B60" s="129"/>
      <c r="C60" s="159"/>
      <c r="D60" s="129"/>
      <c r="E60" s="159"/>
      <c r="F60" s="234"/>
      <c r="G60" s="132"/>
      <c r="H60" s="136"/>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8"/>
      <c r="AZ60" s="130"/>
      <c r="BA60" s="129"/>
      <c r="BB60" s="129"/>
      <c r="BC60" s="129"/>
      <c r="BD60" s="130"/>
      <c r="BE60" s="197"/>
      <c r="BF60" s="62"/>
      <c r="BG60" s="57"/>
      <c r="BH60" s="57"/>
      <c r="BI60" s="57"/>
      <c r="BJ60" s="147"/>
      <c r="BK60" s="149"/>
      <c r="BL60" s="149"/>
      <c r="BM60" s="149"/>
      <c r="BN60" s="149"/>
      <c r="BO60" s="149"/>
      <c r="BP60" s="78"/>
      <c r="BQ60" s="78"/>
      <c r="BR60" s="84"/>
      <c r="BS60" s="57"/>
      <c r="BT60" s="57"/>
      <c r="BU60" s="57"/>
      <c r="BV60" s="57"/>
      <c r="BW60" s="57"/>
      <c r="BX60" s="57"/>
      <c r="BY60" s="57"/>
      <c r="BZ60" s="57"/>
      <c r="CA60" s="57"/>
      <c r="CB60" s="57"/>
      <c r="CC60" s="57"/>
      <c r="CD60" s="57"/>
      <c r="CE60" s="57"/>
      <c r="CF60" s="57"/>
      <c r="CG60" s="57"/>
      <c r="CH60" s="57"/>
      <c r="CI60" s="57"/>
      <c r="CJ60" s="57"/>
      <c r="CK60" s="57"/>
      <c r="CL60" s="57"/>
      <c r="CM60" s="57"/>
    </row>
    <row r="61" spans="1:91" s="19" customFormat="1">
      <c r="A61" s="187"/>
      <c r="B61" s="129"/>
      <c r="C61" s="159"/>
      <c r="D61" s="129"/>
      <c r="E61" s="159"/>
      <c r="F61" s="234"/>
      <c r="G61" s="236" t="str">
        <f>CONCATENATE(E48,".4")</f>
        <v>1.2.4</v>
      </c>
      <c r="H61" s="133"/>
      <c r="I61" s="134" t="s">
        <v>9</v>
      </c>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5"/>
      <c r="AZ61" s="130"/>
      <c r="BA61" s="1011"/>
      <c r="BB61" s="1012"/>
      <c r="BC61" s="1013"/>
      <c r="BD61" s="130"/>
      <c r="BE61" s="197"/>
      <c r="BF61" s="62"/>
      <c r="BG61" s="57"/>
      <c r="BH61" s="57"/>
      <c r="BI61" s="57"/>
      <c r="BJ61" s="147"/>
      <c r="BK61" s="149"/>
      <c r="BL61" s="149"/>
      <c r="BM61" s="149"/>
      <c r="BN61" s="149"/>
      <c r="BO61" s="149"/>
      <c r="BP61" s="124" t="str">
        <f>IF(OR(BA61="x",BA61=""),"",IF(AND($BO$29=1,BK61&lt;&gt;""),1,IF(AND($BO$29=2,BL61&lt;&gt;""),1,IF(AND($BO$29=3,BM61&lt;&gt;""),1,IF(AND($BO$29=4,BN61&lt;&gt;""),1,IF(AND($BO$29=5,BO61&lt;&gt;""),1,0))))))</f>
        <v/>
      </c>
      <c r="BQ61" s="65">
        <f>IF(BR50=0,0,IF(OR(BA61="x",BA61=""),0,BA61))</f>
        <v>0</v>
      </c>
      <c r="BR61" s="151"/>
      <c r="BS61" s="57"/>
      <c r="BT61" s="57"/>
      <c r="BU61" s="57"/>
      <c r="BV61" s="57"/>
      <c r="BW61" s="57"/>
      <c r="BX61" s="57"/>
      <c r="BY61" s="57"/>
      <c r="BZ61" s="57"/>
      <c r="CA61" s="57"/>
      <c r="CB61" s="57"/>
      <c r="CC61" s="57"/>
      <c r="CD61" s="57"/>
      <c r="CE61" s="57"/>
      <c r="CF61" s="57"/>
      <c r="CG61" s="57"/>
      <c r="CH61" s="57"/>
      <c r="CI61" s="57"/>
      <c r="CJ61" s="57"/>
      <c r="CK61" s="57"/>
      <c r="CL61" s="57"/>
      <c r="CM61" s="57"/>
    </row>
    <row r="62" spans="1:91" s="19" customFormat="1" ht="3.75" customHeight="1">
      <c r="A62" s="95"/>
      <c r="B62" s="129"/>
      <c r="C62" s="159"/>
      <c r="D62" s="129"/>
      <c r="E62" s="159"/>
      <c r="F62" s="234"/>
      <c r="G62" s="132"/>
      <c r="H62" s="136"/>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8"/>
      <c r="AZ62" s="130"/>
      <c r="BA62" s="129"/>
      <c r="BB62" s="129"/>
      <c r="BC62" s="129"/>
      <c r="BD62" s="130"/>
      <c r="BE62" s="197"/>
      <c r="BF62" s="62"/>
      <c r="BG62" s="57"/>
      <c r="BH62" s="57"/>
      <c r="BI62" s="57"/>
      <c r="BJ62" s="147"/>
      <c r="BK62" s="149"/>
      <c r="BL62" s="149"/>
      <c r="BM62" s="149"/>
      <c r="BN62" s="149"/>
      <c r="BO62" s="149"/>
      <c r="BP62" s="78"/>
      <c r="BQ62" s="78"/>
      <c r="BR62" s="84"/>
      <c r="BS62" s="57"/>
      <c r="BT62" s="57"/>
      <c r="BU62" s="57"/>
      <c r="BV62" s="57"/>
      <c r="BW62" s="57"/>
      <c r="BX62" s="57"/>
      <c r="BY62" s="57"/>
      <c r="BZ62" s="57"/>
      <c r="CA62" s="57"/>
      <c r="CB62" s="57"/>
      <c r="CC62" s="57"/>
      <c r="CD62" s="57"/>
      <c r="CE62" s="57"/>
      <c r="CF62" s="57"/>
      <c r="CG62" s="57"/>
      <c r="CH62" s="57"/>
      <c r="CI62" s="57"/>
      <c r="CJ62" s="57"/>
      <c r="CK62" s="57"/>
      <c r="CL62" s="57"/>
      <c r="CM62" s="57"/>
    </row>
    <row r="63" spans="1:91" s="19" customFormat="1">
      <c r="A63" s="95"/>
      <c r="B63" s="129"/>
      <c r="C63" s="159"/>
      <c r="D63" s="129"/>
      <c r="E63" s="159"/>
      <c r="F63" s="234"/>
      <c r="G63" s="127"/>
      <c r="H63" s="128"/>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30"/>
      <c r="BA63" s="129"/>
      <c r="BB63" s="129"/>
      <c r="BC63" s="129"/>
      <c r="BD63" s="130"/>
      <c r="BE63" s="197"/>
      <c r="BF63" s="62"/>
      <c r="BG63" s="57"/>
      <c r="BH63" s="57"/>
      <c r="BI63" s="57"/>
      <c r="BJ63" s="62"/>
      <c r="BK63" s="265" t="s">
        <v>228</v>
      </c>
      <c r="BL63" s="266"/>
      <c r="BM63" s="266"/>
      <c r="BN63" s="266"/>
      <c r="BO63" s="267"/>
      <c r="BP63" s="131"/>
      <c r="BQ63" s="131"/>
      <c r="BR63" s="84"/>
      <c r="BS63" s="57"/>
      <c r="BT63" s="57"/>
      <c r="BU63" s="57"/>
      <c r="BV63" s="57"/>
      <c r="BW63" s="57"/>
      <c r="BX63" s="57"/>
      <c r="BY63" s="57"/>
      <c r="BZ63" s="57"/>
      <c r="CA63" s="57"/>
      <c r="CB63" s="57"/>
      <c r="CC63" s="57"/>
      <c r="CD63" s="57"/>
      <c r="CE63" s="57"/>
      <c r="CF63" s="57"/>
      <c r="CG63" s="57"/>
      <c r="CH63" s="57"/>
      <c r="CI63" s="57"/>
      <c r="CJ63" s="57"/>
      <c r="CK63" s="57"/>
      <c r="CL63" s="57"/>
      <c r="CM63" s="57"/>
    </row>
    <row r="64" spans="1:91" s="19" customFormat="1">
      <c r="A64" s="95"/>
      <c r="B64" s="129"/>
      <c r="C64" s="159"/>
      <c r="D64" s="129"/>
      <c r="E64" s="237" t="str">
        <f>CONCATENATE($C$30,"3")</f>
        <v>1.3</v>
      </c>
      <c r="F64" s="235"/>
      <c r="G64" s="1023" t="str">
        <f>IF(F19="","",F19)</f>
        <v>Organization Structure</v>
      </c>
      <c r="H64" s="1024"/>
      <c r="I64" s="1024"/>
      <c r="J64" s="1024"/>
      <c r="K64" s="1024"/>
      <c r="L64" s="1024"/>
      <c r="M64" s="1024"/>
      <c r="N64" s="1024"/>
      <c r="O64" s="1024"/>
      <c r="P64" s="1024"/>
      <c r="Q64" s="1024"/>
      <c r="R64" s="1024"/>
      <c r="S64" s="1024"/>
      <c r="T64" s="1024"/>
      <c r="U64" s="1024"/>
      <c r="V64" s="1024"/>
      <c r="W64" s="1024"/>
      <c r="X64" s="1024"/>
      <c r="Y64" s="1024"/>
      <c r="Z64" s="1024"/>
      <c r="AA64" s="1024"/>
      <c r="AB64" s="1024"/>
      <c r="AC64" s="1024"/>
      <c r="AD64" s="1024"/>
      <c r="AE64" s="1024"/>
      <c r="AF64" s="1024"/>
      <c r="AG64" s="1024"/>
      <c r="AH64" s="1024"/>
      <c r="AI64" s="1024"/>
      <c r="AJ64" s="1024"/>
      <c r="AK64" s="1024"/>
      <c r="AL64" s="1024"/>
      <c r="AM64" s="1024"/>
      <c r="AN64" s="1024"/>
      <c r="AO64" s="1024"/>
      <c r="AP64" s="1025"/>
      <c r="AQ64" s="1025"/>
      <c r="AR64" s="1025"/>
      <c r="AS64" s="1025"/>
      <c r="AT64" s="1025"/>
      <c r="AU64" s="1025"/>
      <c r="AV64" s="1025"/>
      <c r="AW64" s="1025"/>
      <c r="AX64" s="1025"/>
      <c r="AY64" s="1025"/>
      <c r="AZ64" s="1021" t="str">
        <f>IF(BA66="N",BQ64,IF(BR66=0,"",IF(BA66="Y",SUM(BQ64/BP64),"")))</f>
        <v/>
      </c>
      <c r="BA64" s="1021"/>
      <c r="BB64" s="1021"/>
      <c r="BC64" s="1021"/>
      <c r="BD64" s="1022"/>
      <c r="BE64" s="47"/>
      <c r="BF64" s="62"/>
      <c r="BG64" s="57"/>
      <c r="BH64" s="57"/>
      <c r="BI64" s="57"/>
      <c r="BJ64" s="60" t="s">
        <v>227</v>
      </c>
      <c r="BK64" s="60">
        <v>1</v>
      </c>
      <c r="BL64" s="163">
        <v>2</v>
      </c>
      <c r="BM64" s="60">
        <v>3</v>
      </c>
      <c r="BN64" s="60">
        <v>4</v>
      </c>
      <c r="BO64" s="60">
        <v>5</v>
      </c>
      <c r="BP64" s="65">
        <f>IF(BA66="N",8,IF(BR66=0,0,IF(BP66="",0,8)))</f>
        <v>0</v>
      </c>
      <c r="BQ64" s="65">
        <f>SUM(BQ66:BQ77)</f>
        <v>0</v>
      </c>
      <c r="BR64" s="164" t="str">
        <f>IF(BA66="N",0,IF(BP64=0,"",IF(SUM(BQ64/BP64)&gt;1,1,SUM(BQ64/BP64))))</f>
        <v/>
      </c>
      <c r="BS64" s="57"/>
      <c r="BT64" s="57"/>
      <c r="BU64" s="57"/>
      <c r="BV64" s="57"/>
      <c r="BW64" s="57"/>
      <c r="BX64" s="57"/>
      <c r="BY64" s="57"/>
      <c r="BZ64" s="57"/>
      <c r="CA64" s="57"/>
      <c r="CB64" s="57"/>
      <c r="CC64" s="57"/>
      <c r="CD64" s="57"/>
      <c r="CE64" s="57"/>
      <c r="CF64" s="57"/>
      <c r="CG64" s="57"/>
      <c r="CH64" s="57"/>
      <c r="CI64" s="57"/>
      <c r="CJ64" s="57"/>
      <c r="CK64" s="57"/>
      <c r="CL64" s="57"/>
      <c r="CM64" s="57"/>
    </row>
    <row r="65" spans="1:91" s="19" customFormat="1" ht="3.75" customHeight="1">
      <c r="A65" s="95"/>
      <c r="B65" s="129"/>
      <c r="C65" s="159"/>
      <c r="D65" s="129"/>
      <c r="E65" s="159"/>
      <c r="F65" s="234"/>
      <c r="G65" s="39"/>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40"/>
      <c r="BA65" s="40"/>
      <c r="BB65" s="40"/>
      <c r="BC65" s="40"/>
      <c r="BD65" s="128"/>
      <c r="BE65" s="197"/>
      <c r="BF65" s="62"/>
      <c r="BG65" s="57"/>
      <c r="BH65" s="57"/>
      <c r="BI65" s="57"/>
      <c r="BJ65" s="85"/>
      <c r="BK65" s="77"/>
      <c r="BL65" s="77"/>
      <c r="BM65" s="58"/>
      <c r="BN65" s="58"/>
      <c r="BO65" s="58"/>
      <c r="BP65" s="78"/>
      <c r="BQ65" s="78"/>
      <c r="BR65" s="79"/>
      <c r="BS65" s="57"/>
      <c r="BT65" s="57"/>
      <c r="BU65" s="57"/>
      <c r="BV65" s="57"/>
      <c r="BW65" s="57"/>
      <c r="BX65" s="57"/>
      <c r="BY65" s="57"/>
      <c r="BZ65" s="57"/>
      <c r="CA65" s="57"/>
      <c r="CB65" s="57"/>
      <c r="CC65" s="57"/>
      <c r="CD65" s="57"/>
      <c r="CE65" s="57"/>
      <c r="CF65" s="57"/>
      <c r="CG65" s="57"/>
      <c r="CH65" s="57"/>
      <c r="CI65" s="57"/>
      <c r="CJ65" s="57"/>
      <c r="CK65" s="57"/>
      <c r="CL65" s="57"/>
      <c r="CM65" s="57"/>
    </row>
    <row r="66" spans="1:91" s="19" customFormat="1">
      <c r="A66" s="95"/>
      <c r="B66" s="129"/>
      <c r="C66" s="159"/>
      <c r="D66" s="129"/>
      <c r="E66" s="159"/>
      <c r="F66" s="234"/>
      <c r="G66" s="236" t="str">
        <f>CONCATENATE(E64,".1")</f>
        <v>1.3.1</v>
      </c>
      <c r="H66" s="133"/>
      <c r="I66" s="134" t="s">
        <v>3</v>
      </c>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55" t="s">
        <v>12</v>
      </c>
      <c r="AX66" s="134"/>
      <c r="AY66" s="135"/>
      <c r="AZ66" s="130"/>
      <c r="BA66" s="1011"/>
      <c r="BB66" s="1012"/>
      <c r="BC66" s="1013"/>
      <c r="BD66" s="130"/>
      <c r="BE66" s="197"/>
      <c r="BF66" s="62"/>
      <c r="BG66" s="57"/>
      <c r="BH66" s="57"/>
      <c r="BI66" s="57"/>
      <c r="BJ66" s="64" t="s">
        <v>88</v>
      </c>
      <c r="BK66" s="76" t="s">
        <v>16</v>
      </c>
      <c r="BL66" s="76" t="s">
        <v>16</v>
      </c>
      <c r="BM66" s="76" t="s">
        <v>16</v>
      </c>
      <c r="BN66" s="76" t="s">
        <v>16</v>
      </c>
      <c r="BO66" s="76" t="s">
        <v>16</v>
      </c>
      <c r="BP66" s="124" t="str">
        <f>IF(OR(BA66="x",BA66=""),"",IF(AND($BO$29=1,BK66&lt;&gt;""),1,IF(AND($BO$29=2,BL66&lt;&gt;""),1,IF(AND($BO$29=3,BM66&lt;&gt;""),1,IF(AND($BO$29=4,BN66&lt;&gt;""),1,IF(AND($BO$29=5,BO66&lt;&gt;""),1,0))))))</f>
        <v/>
      </c>
      <c r="BQ66" s="65">
        <f>IF(BR66=0,0,IF(OR(BA66="x",BA66=""),0,IF(BA66="Y",2,0)))</f>
        <v>0</v>
      </c>
      <c r="BR66" s="126">
        <f>IF(BA66="N",0,SUM(BK67:BO67))</f>
        <v>1</v>
      </c>
      <c r="BS66" s="57"/>
      <c r="BT66" s="57"/>
      <c r="BU66" s="57"/>
      <c r="BV66" s="57"/>
      <c r="BW66" s="57"/>
      <c r="BX66" s="57"/>
      <c r="BY66" s="57"/>
      <c r="BZ66" s="57"/>
      <c r="CA66" s="57"/>
      <c r="CB66" s="57"/>
      <c r="CC66" s="57"/>
      <c r="CD66" s="57"/>
      <c r="CE66" s="57"/>
      <c r="CF66" s="57"/>
      <c r="CG66" s="57"/>
      <c r="CH66" s="57"/>
      <c r="CI66" s="57"/>
      <c r="CJ66" s="57"/>
      <c r="CK66" s="57"/>
      <c r="CL66" s="57"/>
      <c r="CM66" s="57"/>
    </row>
    <row r="67" spans="1:91" s="19" customFormat="1" ht="3.75" customHeight="1">
      <c r="A67" s="95"/>
      <c r="B67" s="129"/>
      <c r="C67" s="159"/>
      <c r="D67" s="129"/>
      <c r="E67" s="159"/>
      <c r="F67" s="234"/>
      <c r="G67" s="132"/>
      <c r="H67" s="136"/>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8"/>
      <c r="AZ67" s="130"/>
      <c r="BA67" s="129"/>
      <c r="BB67" s="129"/>
      <c r="BC67" s="129"/>
      <c r="BD67" s="130"/>
      <c r="BE67" s="197"/>
      <c r="BF67" s="62"/>
      <c r="BG67" s="57"/>
      <c r="BH67" s="57"/>
      <c r="BI67" s="57"/>
      <c r="BJ67" s="125" t="s">
        <v>226</v>
      </c>
      <c r="BK67" s="126">
        <f>IF(AND($BO$29=1,BK66&lt;&gt;""),1,0)</f>
        <v>1</v>
      </c>
      <c r="BL67" s="126">
        <f>IF(AND($BO$29=2,BL66&lt;&gt;""),1,0)</f>
        <v>0</v>
      </c>
      <c r="BM67" s="126">
        <f>IF(AND($BO$29=3,BM66&lt;&gt;""),1,0)</f>
        <v>0</v>
      </c>
      <c r="BN67" s="126">
        <f>IF(AND($BO$29=4,BN66&lt;&gt;""),1,0)</f>
        <v>0</v>
      </c>
      <c r="BO67" s="126">
        <f>IF(AND($BO$29=5,BO66&lt;&gt;""),1,0)</f>
        <v>0</v>
      </c>
      <c r="BP67" s="78"/>
      <c r="BQ67" s="78"/>
      <c r="BR67" s="84"/>
      <c r="BS67" s="57"/>
      <c r="BT67" s="57"/>
      <c r="BU67" s="57"/>
      <c r="BV67" s="57"/>
      <c r="BW67" s="57"/>
      <c r="BX67" s="57"/>
      <c r="BY67" s="57"/>
      <c r="BZ67" s="57"/>
      <c r="CA67" s="57"/>
      <c r="CB67" s="57"/>
      <c r="CC67" s="57"/>
      <c r="CD67" s="57"/>
      <c r="CE67" s="57"/>
      <c r="CF67" s="57"/>
      <c r="CG67" s="57"/>
      <c r="CH67" s="57"/>
      <c r="CI67" s="57"/>
      <c r="CJ67" s="57"/>
      <c r="CK67" s="57"/>
      <c r="CL67" s="57"/>
      <c r="CM67" s="57"/>
    </row>
    <row r="68" spans="1:91" s="19" customFormat="1">
      <c r="A68" s="95"/>
      <c r="B68" s="129"/>
      <c r="C68" s="159"/>
      <c r="D68" s="129"/>
      <c r="E68" s="159"/>
      <c r="F68" s="234"/>
      <c r="G68" s="236" t="str">
        <f>CONCATENATE(E64,".2")</f>
        <v>1.3.2</v>
      </c>
      <c r="H68" s="133"/>
      <c r="I68" s="134" t="s">
        <v>329</v>
      </c>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5"/>
      <c r="AZ68" s="130"/>
      <c r="BA68" s="1011"/>
      <c r="BB68" s="1012"/>
      <c r="BC68" s="1013"/>
      <c r="BD68" s="130"/>
      <c r="BE68" s="197"/>
      <c r="BF68" s="62"/>
      <c r="BG68" s="57"/>
      <c r="BH68" s="57"/>
      <c r="BI68" s="57"/>
      <c r="BJ68" s="147"/>
      <c r="BK68" s="149"/>
      <c r="BL68" s="149"/>
      <c r="BM68" s="149"/>
      <c r="BN68" s="149"/>
      <c r="BO68" s="149"/>
      <c r="BP68" s="124" t="str">
        <f>IF(OR(BA68="x",BA68=""),"",IF(AND($BO$29=1,BK68&lt;&gt;""),1,IF(AND($BO$29=2,BL68&lt;&gt;""),1,IF(AND($BO$29=3,BM68&lt;&gt;""),1,IF(AND($BO$29=4,BN68&lt;&gt;""),1,IF(AND($BO$29=5,BO68&lt;&gt;""),1,0))))))</f>
        <v/>
      </c>
      <c r="BQ68" s="65">
        <f>IF(BR66=0,0,IF(OR(BA68="x",BA68=""),0,BA68))</f>
        <v>0</v>
      </c>
      <c r="BR68" s="151"/>
      <c r="BS68" s="57"/>
      <c r="BT68" s="57"/>
      <c r="BU68" s="57"/>
      <c r="BV68" s="57"/>
      <c r="BW68" s="57"/>
      <c r="BX68" s="57"/>
      <c r="BY68" s="57"/>
      <c r="BZ68" s="57"/>
      <c r="CA68" s="57"/>
      <c r="CB68" s="57"/>
      <c r="CC68" s="57"/>
      <c r="CD68" s="57"/>
      <c r="CE68" s="57"/>
      <c r="CF68" s="57"/>
      <c r="CG68" s="57"/>
      <c r="CH68" s="57"/>
      <c r="CI68" s="57"/>
      <c r="CJ68" s="57"/>
      <c r="CK68" s="57"/>
      <c r="CL68" s="57"/>
      <c r="CM68" s="57"/>
    </row>
    <row r="69" spans="1:91" s="140" customFormat="1">
      <c r="A69" s="95"/>
      <c r="B69" s="144"/>
      <c r="C69" s="160"/>
      <c r="D69" s="144"/>
      <c r="E69" s="160"/>
      <c r="F69" s="238"/>
      <c r="G69" s="141"/>
      <c r="H69" s="142"/>
      <c r="I69" s="143" t="s">
        <v>4</v>
      </c>
      <c r="J69" s="144"/>
      <c r="K69" s="139" t="s">
        <v>178</v>
      </c>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44"/>
      <c r="AU69" s="144"/>
      <c r="AV69" s="144"/>
      <c r="AW69" s="144"/>
      <c r="AX69" s="144"/>
      <c r="AY69" s="145"/>
      <c r="AZ69" s="146"/>
      <c r="BA69" s="144"/>
      <c r="BB69" s="144"/>
      <c r="BC69" s="144"/>
      <c r="BD69" s="146"/>
      <c r="BE69" s="210"/>
      <c r="BF69" s="147"/>
      <c r="BG69" s="148"/>
      <c r="BH69" s="148"/>
      <c r="BI69" s="148"/>
      <c r="BJ69" s="147"/>
      <c r="BK69" s="149"/>
      <c r="BL69" s="149"/>
      <c r="BM69" s="149"/>
      <c r="BN69" s="149"/>
      <c r="BO69" s="149"/>
      <c r="BP69" s="152"/>
      <c r="BQ69" s="152"/>
      <c r="BR69" s="151"/>
      <c r="BS69" s="148"/>
      <c r="BT69" s="148"/>
      <c r="BU69" s="148"/>
      <c r="BV69" s="148"/>
      <c r="BW69" s="148"/>
      <c r="BX69" s="148"/>
      <c r="BY69" s="148"/>
      <c r="BZ69" s="148"/>
      <c r="CA69" s="148"/>
      <c r="CB69" s="148"/>
      <c r="CC69" s="148"/>
      <c r="CD69" s="148"/>
      <c r="CE69" s="148"/>
      <c r="CF69" s="148"/>
      <c r="CG69" s="148"/>
      <c r="CH69" s="148"/>
      <c r="CI69" s="148"/>
      <c r="CJ69" s="148"/>
      <c r="CK69" s="148"/>
      <c r="CL69" s="148"/>
      <c r="CM69" s="148"/>
    </row>
    <row r="70" spans="1:91" s="140" customFormat="1">
      <c r="A70" s="95"/>
      <c r="B70" s="144"/>
      <c r="C70" s="160"/>
      <c r="D70" s="144"/>
      <c r="E70" s="160"/>
      <c r="F70" s="238"/>
      <c r="G70" s="141"/>
      <c r="H70" s="142"/>
      <c r="I70" s="143" t="s">
        <v>5</v>
      </c>
      <c r="J70" s="144"/>
      <c r="K70" s="139" t="s">
        <v>129</v>
      </c>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44"/>
      <c r="AU70" s="144"/>
      <c r="AV70" s="144"/>
      <c r="AW70" s="144"/>
      <c r="AX70" s="144"/>
      <c r="AY70" s="145"/>
      <c r="AZ70" s="146"/>
      <c r="BA70" s="144"/>
      <c r="BB70" s="144"/>
      <c r="BC70" s="144"/>
      <c r="BD70" s="146"/>
      <c r="BE70" s="210"/>
      <c r="BF70" s="147"/>
      <c r="BG70" s="148"/>
      <c r="BH70" s="148"/>
      <c r="BI70" s="148"/>
      <c r="BJ70" s="147"/>
      <c r="BK70" s="149"/>
      <c r="BL70" s="149"/>
      <c r="BM70" s="149"/>
      <c r="BN70" s="149"/>
      <c r="BO70" s="149"/>
      <c r="BP70" s="150"/>
      <c r="BQ70" s="150"/>
      <c r="BR70" s="151"/>
      <c r="BS70" s="148"/>
      <c r="BT70" s="148"/>
      <c r="BU70" s="148"/>
      <c r="BV70" s="148"/>
      <c r="BW70" s="148"/>
      <c r="BX70" s="148"/>
      <c r="BY70" s="148"/>
      <c r="BZ70" s="148"/>
      <c r="CA70" s="148"/>
      <c r="CB70" s="148"/>
      <c r="CC70" s="148"/>
      <c r="CD70" s="148"/>
      <c r="CE70" s="148"/>
      <c r="CF70" s="148"/>
      <c r="CG70" s="148"/>
      <c r="CH70" s="148"/>
      <c r="CI70" s="148"/>
      <c r="CJ70" s="148"/>
      <c r="CK70" s="148"/>
      <c r="CL70" s="148"/>
      <c r="CM70" s="148"/>
    </row>
    <row r="71" spans="1:91" s="140" customFormat="1">
      <c r="A71" s="95"/>
      <c r="B71" s="144"/>
      <c r="C71" s="160"/>
      <c r="D71" s="144"/>
      <c r="E71" s="160"/>
      <c r="F71" s="238"/>
      <c r="G71" s="141"/>
      <c r="H71" s="142"/>
      <c r="I71" s="143" t="s">
        <v>6</v>
      </c>
      <c r="J71" s="144"/>
      <c r="K71" s="139" t="s">
        <v>130</v>
      </c>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44"/>
      <c r="AU71" s="144"/>
      <c r="AV71" s="144"/>
      <c r="AW71" s="144"/>
      <c r="AX71" s="144"/>
      <c r="AY71" s="145"/>
      <c r="AZ71" s="146"/>
      <c r="BA71" s="144"/>
      <c r="BB71" s="144"/>
      <c r="BC71" s="144"/>
      <c r="BD71" s="146"/>
      <c r="BE71" s="210"/>
      <c r="BF71" s="147"/>
      <c r="BG71" s="148"/>
      <c r="BH71" s="148"/>
      <c r="BI71" s="148"/>
      <c r="BJ71" s="147"/>
      <c r="BK71" s="149"/>
      <c r="BL71" s="149"/>
      <c r="BM71" s="149"/>
      <c r="BN71" s="149"/>
      <c r="BO71" s="149"/>
      <c r="BP71" s="150"/>
      <c r="BQ71" s="150"/>
      <c r="BR71" s="151"/>
      <c r="BS71" s="148"/>
      <c r="BT71" s="148"/>
      <c r="BU71" s="148"/>
      <c r="BV71" s="148"/>
      <c r="BW71" s="148"/>
      <c r="BX71" s="148"/>
      <c r="BY71" s="148"/>
      <c r="BZ71" s="148"/>
      <c r="CA71" s="148"/>
      <c r="CB71" s="148"/>
      <c r="CC71" s="148"/>
      <c r="CD71" s="148"/>
      <c r="CE71" s="148"/>
      <c r="CF71" s="148"/>
      <c r="CG71" s="148"/>
      <c r="CH71" s="148"/>
      <c r="CI71" s="148"/>
      <c r="CJ71" s="148"/>
      <c r="CK71" s="148"/>
      <c r="CL71" s="148"/>
      <c r="CM71" s="148"/>
    </row>
    <row r="72" spans="1:91" s="140" customFormat="1">
      <c r="A72" s="95"/>
      <c r="B72" s="144"/>
      <c r="C72" s="160"/>
      <c r="D72" s="144"/>
      <c r="E72" s="160"/>
      <c r="F72" s="238"/>
      <c r="G72" s="141"/>
      <c r="H72" s="142"/>
      <c r="I72" s="143" t="s">
        <v>7</v>
      </c>
      <c r="J72" s="144"/>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44"/>
      <c r="AU72" s="144"/>
      <c r="AV72" s="144"/>
      <c r="AW72" s="144"/>
      <c r="AX72" s="144"/>
      <c r="AY72" s="145"/>
      <c r="AZ72" s="146"/>
      <c r="BA72" s="144"/>
      <c r="BB72" s="144"/>
      <c r="BC72" s="144"/>
      <c r="BD72" s="146"/>
      <c r="BE72" s="210"/>
      <c r="BF72" s="147"/>
      <c r="BG72" s="148"/>
      <c r="BH72" s="148"/>
      <c r="BI72" s="148"/>
      <c r="BJ72" s="147"/>
      <c r="BK72" s="149"/>
      <c r="BL72" s="149"/>
      <c r="BM72" s="149"/>
      <c r="BN72" s="149"/>
      <c r="BO72" s="149"/>
      <c r="BP72" s="150"/>
      <c r="BQ72" s="150"/>
      <c r="BR72" s="151"/>
      <c r="BS72" s="148"/>
      <c r="BT72" s="148"/>
      <c r="BU72" s="148"/>
      <c r="BV72" s="148"/>
      <c r="BW72" s="148"/>
      <c r="BX72" s="148"/>
      <c r="BY72" s="148"/>
      <c r="BZ72" s="148"/>
      <c r="CA72" s="148"/>
      <c r="CB72" s="148"/>
      <c r="CC72" s="148"/>
      <c r="CD72" s="148"/>
      <c r="CE72" s="148"/>
      <c r="CF72" s="148"/>
      <c r="CG72" s="148"/>
      <c r="CH72" s="148"/>
      <c r="CI72" s="148"/>
      <c r="CJ72" s="148"/>
      <c r="CK72" s="148"/>
      <c r="CL72" s="148"/>
      <c r="CM72" s="148"/>
    </row>
    <row r="73" spans="1:91" s="140" customFormat="1">
      <c r="A73" s="95"/>
      <c r="B73" s="144"/>
      <c r="C73" s="160"/>
      <c r="D73" s="144"/>
      <c r="E73" s="160"/>
      <c r="F73" s="238"/>
      <c r="G73" s="141"/>
      <c r="H73" s="142"/>
      <c r="I73" s="143" t="s">
        <v>8</v>
      </c>
      <c r="J73" s="144"/>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44"/>
      <c r="AU73" s="144"/>
      <c r="AV73" s="144"/>
      <c r="AW73" s="144"/>
      <c r="AX73" s="144"/>
      <c r="AY73" s="145"/>
      <c r="AZ73" s="146"/>
      <c r="BA73" s="144"/>
      <c r="BB73" s="144"/>
      <c r="BC73" s="144"/>
      <c r="BD73" s="146"/>
      <c r="BE73" s="210"/>
      <c r="BF73" s="147"/>
      <c r="BG73" s="148"/>
      <c r="BH73" s="148"/>
      <c r="BI73" s="148"/>
      <c r="BJ73" s="147"/>
      <c r="BK73" s="149"/>
      <c r="BL73" s="149"/>
      <c r="BM73" s="149"/>
      <c r="BN73" s="149"/>
      <c r="BO73" s="149"/>
      <c r="BP73" s="150"/>
      <c r="BQ73" s="150"/>
      <c r="BR73" s="151"/>
      <c r="BS73" s="148"/>
      <c r="BT73" s="148"/>
      <c r="BU73" s="148"/>
      <c r="BV73" s="148"/>
      <c r="BW73" s="148"/>
      <c r="BX73" s="148"/>
      <c r="BY73" s="148"/>
      <c r="BZ73" s="148"/>
      <c r="CA73" s="148"/>
      <c r="CB73" s="148"/>
      <c r="CC73" s="148"/>
      <c r="CD73" s="148"/>
      <c r="CE73" s="148"/>
      <c r="CF73" s="148"/>
      <c r="CG73" s="148"/>
      <c r="CH73" s="148"/>
      <c r="CI73" s="148"/>
      <c r="CJ73" s="148"/>
      <c r="CK73" s="148"/>
      <c r="CL73" s="148"/>
      <c r="CM73" s="148"/>
    </row>
    <row r="74" spans="1:91" s="19" customFormat="1" ht="3.75" customHeight="1">
      <c r="A74" s="95"/>
      <c r="B74" s="129"/>
      <c r="C74" s="159"/>
      <c r="D74" s="129"/>
      <c r="E74" s="159"/>
      <c r="F74" s="234"/>
      <c r="G74" s="132"/>
      <c r="H74" s="136"/>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8"/>
      <c r="AZ74" s="130"/>
      <c r="BA74" s="129"/>
      <c r="BB74" s="129"/>
      <c r="BC74" s="129"/>
      <c r="BD74" s="130"/>
      <c r="BE74" s="197"/>
      <c r="BF74" s="62"/>
      <c r="BG74" s="57"/>
      <c r="BH74" s="57"/>
      <c r="BI74" s="57"/>
      <c r="BJ74" s="62"/>
      <c r="BK74" s="58"/>
      <c r="BL74" s="58"/>
      <c r="BM74" s="58"/>
      <c r="BN74" s="58"/>
      <c r="BO74" s="58"/>
      <c r="BP74" s="131"/>
      <c r="BQ74" s="131"/>
      <c r="BR74" s="84"/>
      <c r="BS74" s="57"/>
      <c r="BT74" s="57"/>
      <c r="BU74" s="57"/>
      <c r="BV74" s="57"/>
      <c r="BW74" s="57"/>
      <c r="BX74" s="57"/>
      <c r="BY74" s="57"/>
      <c r="BZ74" s="57"/>
      <c r="CA74" s="57"/>
      <c r="CB74" s="57"/>
      <c r="CC74" s="57"/>
      <c r="CD74" s="57"/>
      <c r="CE74" s="57"/>
      <c r="CF74" s="57"/>
      <c r="CG74" s="57"/>
      <c r="CH74" s="57"/>
      <c r="CI74" s="57"/>
      <c r="CJ74" s="57"/>
      <c r="CK74" s="57"/>
      <c r="CL74" s="57"/>
      <c r="CM74" s="57"/>
    </row>
    <row r="75" spans="1:91" s="19" customFormat="1">
      <c r="A75" s="95"/>
      <c r="B75" s="129"/>
      <c r="C75" s="159"/>
      <c r="D75" s="129"/>
      <c r="E75" s="159"/>
      <c r="F75" s="234"/>
      <c r="G75" s="236" t="str">
        <f>CONCATENATE(E64,".3")</f>
        <v>1.3.3</v>
      </c>
      <c r="H75" s="133"/>
      <c r="I75" s="134" t="s">
        <v>328</v>
      </c>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5"/>
      <c r="AZ75" s="130"/>
      <c r="BA75" s="1011"/>
      <c r="BB75" s="1012"/>
      <c r="BC75" s="1013"/>
      <c r="BD75" s="130"/>
      <c r="BE75" s="197"/>
      <c r="BF75" s="62"/>
      <c r="BG75" s="57"/>
      <c r="BH75" s="57"/>
      <c r="BI75" s="57"/>
      <c r="BJ75" s="147"/>
      <c r="BK75" s="149"/>
      <c r="BL75" s="149"/>
      <c r="BM75" s="149"/>
      <c r="BN75" s="149"/>
      <c r="BO75" s="149"/>
      <c r="BP75" s="124" t="str">
        <f>IF(OR(BA75="x",BA75=""),"",IF(AND($BO$29=1,BK75&lt;&gt;""),1,IF(AND($BO$29=2,BL75&lt;&gt;""),1,IF(AND($BO$29=3,BM75&lt;&gt;""),1,IF(AND($BO$29=4,BN75&lt;&gt;""),1,IF(AND($BO$29=5,BO75&lt;&gt;""),1,0))))))</f>
        <v/>
      </c>
      <c r="BQ75" s="65">
        <f>IF(BR66=0,0,IF(OR(BA75="x",BA75=""),0,BA75))</f>
        <v>0</v>
      </c>
      <c r="BR75" s="151"/>
      <c r="BS75" s="57"/>
      <c r="BT75" s="57"/>
      <c r="BU75" s="57"/>
      <c r="BV75" s="57"/>
      <c r="BW75" s="57"/>
      <c r="BX75" s="57"/>
      <c r="BY75" s="57"/>
      <c r="BZ75" s="57"/>
      <c r="CA75" s="57"/>
      <c r="CB75" s="57"/>
      <c r="CC75" s="57"/>
      <c r="CD75" s="57"/>
      <c r="CE75" s="57"/>
      <c r="CF75" s="57"/>
      <c r="CG75" s="57"/>
      <c r="CH75" s="57"/>
      <c r="CI75" s="57"/>
      <c r="CJ75" s="57"/>
      <c r="CK75" s="57"/>
      <c r="CL75" s="57"/>
      <c r="CM75" s="57"/>
    </row>
    <row r="76" spans="1:91" s="19" customFormat="1" ht="3.75" customHeight="1">
      <c r="A76" s="95"/>
      <c r="B76" s="129"/>
      <c r="C76" s="159"/>
      <c r="D76" s="129"/>
      <c r="E76" s="159"/>
      <c r="F76" s="234"/>
      <c r="G76" s="132"/>
      <c r="H76" s="136"/>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8"/>
      <c r="AZ76" s="130"/>
      <c r="BA76" s="129"/>
      <c r="BB76" s="129"/>
      <c r="BC76" s="129"/>
      <c r="BD76" s="130"/>
      <c r="BE76" s="197"/>
      <c r="BF76" s="62"/>
      <c r="BG76" s="57"/>
      <c r="BH76" s="57"/>
      <c r="BI76" s="57"/>
      <c r="BJ76" s="147"/>
      <c r="BK76" s="149"/>
      <c r="BL76" s="149"/>
      <c r="BM76" s="149"/>
      <c r="BN76" s="149"/>
      <c r="BO76" s="149"/>
      <c r="BP76" s="78"/>
      <c r="BQ76" s="78"/>
      <c r="BR76" s="84"/>
      <c r="BS76" s="57"/>
      <c r="BT76" s="57"/>
      <c r="BU76" s="57"/>
      <c r="BV76" s="57"/>
      <c r="BW76" s="57"/>
      <c r="BX76" s="57"/>
      <c r="BY76" s="57"/>
      <c r="BZ76" s="57"/>
      <c r="CA76" s="57"/>
      <c r="CB76" s="57"/>
      <c r="CC76" s="57"/>
      <c r="CD76" s="57"/>
      <c r="CE76" s="57"/>
      <c r="CF76" s="57"/>
      <c r="CG76" s="57"/>
      <c r="CH76" s="57"/>
      <c r="CI76" s="57"/>
      <c r="CJ76" s="57"/>
      <c r="CK76" s="57"/>
      <c r="CL76" s="57"/>
      <c r="CM76" s="57"/>
    </row>
    <row r="77" spans="1:91" s="19" customFormat="1">
      <c r="A77" s="95"/>
      <c r="B77" s="129"/>
      <c r="C77" s="159"/>
      <c r="D77" s="129"/>
      <c r="E77" s="159"/>
      <c r="F77" s="234"/>
      <c r="G77" s="236" t="str">
        <f>CONCATENATE(E64,".4")</f>
        <v>1.3.4</v>
      </c>
      <c r="H77" s="133"/>
      <c r="I77" s="134" t="s">
        <v>9</v>
      </c>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5"/>
      <c r="AZ77" s="130"/>
      <c r="BA77" s="1011"/>
      <c r="BB77" s="1012"/>
      <c r="BC77" s="1013"/>
      <c r="BD77" s="130"/>
      <c r="BE77" s="197"/>
      <c r="BF77" s="62"/>
      <c r="BG77" s="57"/>
      <c r="BH77" s="57"/>
      <c r="BI77" s="57"/>
      <c r="BJ77" s="147"/>
      <c r="BK77" s="149"/>
      <c r="BL77" s="149"/>
      <c r="BM77" s="149"/>
      <c r="BN77" s="149"/>
      <c r="BO77" s="149"/>
      <c r="BP77" s="124" t="str">
        <f>IF(OR(BA77="x",BA77=""),"",IF(AND($BO$29=1,BK77&lt;&gt;""),1,IF(AND($BO$29=2,BL77&lt;&gt;""),1,IF(AND($BO$29=3,BM77&lt;&gt;""),1,IF(AND($BO$29=4,BN77&lt;&gt;""),1,IF(AND($BO$29=5,BO77&lt;&gt;""),1,0))))))</f>
        <v/>
      </c>
      <c r="BQ77" s="65">
        <f>IF(BR66=0,0,IF(OR(BA77="x",BA77=""),0,BA77))</f>
        <v>0</v>
      </c>
      <c r="BR77" s="151"/>
      <c r="BS77" s="57"/>
      <c r="BT77" s="57"/>
      <c r="BU77" s="57"/>
      <c r="BV77" s="57"/>
      <c r="BW77" s="57"/>
      <c r="BX77" s="57"/>
      <c r="BY77" s="57"/>
      <c r="BZ77" s="57"/>
      <c r="CA77" s="57"/>
      <c r="CB77" s="57"/>
      <c r="CC77" s="57"/>
      <c r="CD77" s="57"/>
      <c r="CE77" s="57"/>
      <c r="CF77" s="57"/>
      <c r="CG77" s="57"/>
      <c r="CH77" s="57"/>
      <c r="CI77" s="57"/>
      <c r="CJ77" s="57"/>
      <c r="CK77" s="57"/>
      <c r="CL77" s="57"/>
      <c r="CM77" s="57"/>
    </row>
    <row r="78" spans="1:91" s="19" customFormat="1" ht="3.75" customHeight="1">
      <c r="A78" s="95"/>
      <c r="B78" s="129"/>
      <c r="C78" s="159"/>
      <c r="D78" s="129"/>
      <c r="E78" s="159"/>
      <c r="F78" s="234"/>
      <c r="G78" s="132"/>
      <c r="H78" s="136"/>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8"/>
      <c r="AZ78" s="130"/>
      <c r="BA78" s="129"/>
      <c r="BB78" s="129"/>
      <c r="BC78" s="129"/>
      <c r="BD78" s="130"/>
      <c r="BE78" s="197"/>
      <c r="BF78" s="62"/>
      <c r="BG78" s="57"/>
      <c r="BH78" s="57"/>
      <c r="BI78" s="57"/>
      <c r="BJ78" s="147"/>
      <c r="BK78" s="149"/>
      <c r="BL78" s="149"/>
      <c r="BM78" s="149"/>
      <c r="BN78" s="149"/>
      <c r="BO78" s="149"/>
      <c r="BP78" s="78"/>
      <c r="BQ78" s="78"/>
      <c r="BR78" s="84"/>
      <c r="BS78" s="57"/>
      <c r="BT78" s="57"/>
      <c r="BU78" s="57"/>
      <c r="BV78" s="57"/>
      <c r="BW78" s="57"/>
      <c r="BX78" s="57"/>
      <c r="BY78" s="57"/>
      <c r="BZ78" s="57"/>
      <c r="CA78" s="57"/>
      <c r="CB78" s="57"/>
      <c r="CC78" s="57"/>
      <c r="CD78" s="57"/>
      <c r="CE78" s="57"/>
      <c r="CF78" s="57"/>
      <c r="CG78" s="57"/>
      <c r="CH78" s="57"/>
      <c r="CI78" s="57"/>
      <c r="CJ78" s="57"/>
      <c r="CK78" s="57"/>
      <c r="CL78" s="57"/>
      <c r="CM78" s="57"/>
    </row>
    <row r="79" spans="1:91" s="19" customFormat="1">
      <c r="A79" s="95"/>
      <c r="B79" s="129"/>
      <c r="C79" s="159"/>
      <c r="D79" s="129"/>
      <c r="E79" s="159"/>
      <c r="F79" s="234"/>
      <c r="G79" s="127"/>
      <c r="H79" s="128"/>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30"/>
      <c r="BA79" s="129"/>
      <c r="BB79" s="129"/>
      <c r="BC79" s="129"/>
      <c r="BD79" s="130"/>
      <c r="BE79" s="197"/>
      <c r="BF79" s="62"/>
      <c r="BG79" s="57"/>
      <c r="BH79" s="57"/>
      <c r="BI79" s="57"/>
      <c r="BJ79" s="62"/>
      <c r="BK79" s="265" t="s">
        <v>228</v>
      </c>
      <c r="BL79" s="266"/>
      <c r="BM79" s="266"/>
      <c r="BN79" s="266"/>
      <c r="BO79" s="267"/>
      <c r="BP79" s="131"/>
      <c r="BQ79" s="131"/>
      <c r="BR79" s="84"/>
      <c r="BS79" s="57"/>
      <c r="BT79" s="57"/>
      <c r="BU79" s="57"/>
      <c r="BV79" s="57"/>
      <c r="BW79" s="57"/>
      <c r="BX79" s="57"/>
      <c r="BY79" s="57"/>
      <c r="BZ79" s="57"/>
      <c r="CA79" s="57"/>
      <c r="CB79" s="57"/>
      <c r="CC79" s="57"/>
      <c r="CD79" s="57"/>
      <c r="CE79" s="57"/>
      <c r="CF79" s="57"/>
      <c r="CG79" s="57"/>
      <c r="CH79" s="57"/>
      <c r="CI79" s="57"/>
      <c r="CJ79" s="57"/>
      <c r="CK79" s="57"/>
      <c r="CL79" s="57"/>
      <c r="CM79" s="57"/>
    </row>
    <row r="80" spans="1:91" s="19" customFormat="1">
      <c r="A80" s="540"/>
      <c r="B80" s="489"/>
      <c r="C80" s="675"/>
      <c r="D80" s="489"/>
      <c r="E80" s="676" t="str">
        <f>CONCATENATE($C$30,"4")</f>
        <v>1.4</v>
      </c>
      <c r="F80" s="677"/>
      <c r="G80" s="1023" t="str">
        <f>IF(F20="","",F20)</f>
        <v>Business Code of Conduct and Supplier Policy</v>
      </c>
      <c r="H80" s="1024"/>
      <c r="I80" s="1024"/>
      <c r="J80" s="1024"/>
      <c r="K80" s="1024"/>
      <c r="L80" s="1024"/>
      <c r="M80" s="1024"/>
      <c r="N80" s="1024"/>
      <c r="O80" s="1024"/>
      <c r="P80" s="1024"/>
      <c r="Q80" s="1024"/>
      <c r="R80" s="1024"/>
      <c r="S80" s="1024"/>
      <c r="T80" s="1024"/>
      <c r="U80" s="1024"/>
      <c r="V80" s="1024"/>
      <c r="W80" s="1024"/>
      <c r="X80" s="1024"/>
      <c r="Y80" s="1024"/>
      <c r="Z80" s="1024"/>
      <c r="AA80" s="1024"/>
      <c r="AB80" s="1024"/>
      <c r="AC80" s="1024"/>
      <c r="AD80" s="1024"/>
      <c r="AE80" s="1024"/>
      <c r="AF80" s="1024"/>
      <c r="AG80" s="1024"/>
      <c r="AH80" s="1024"/>
      <c r="AI80" s="1024"/>
      <c r="AJ80" s="1024"/>
      <c r="AK80" s="1024"/>
      <c r="AL80" s="1024"/>
      <c r="AM80" s="1024"/>
      <c r="AN80" s="1024"/>
      <c r="AO80" s="1024"/>
      <c r="AP80" s="1025"/>
      <c r="AQ80" s="1025"/>
      <c r="AR80" s="1025"/>
      <c r="AS80" s="1025"/>
      <c r="AT80" s="1025"/>
      <c r="AU80" s="1025"/>
      <c r="AV80" s="1025"/>
      <c r="AW80" s="1025"/>
      <c r="AX80" s="1025"/>
      <c r="AY80" s="1025"/>
      <c r="AZ80" s="1021" t="str">
        <f>IF(BA82="N",BQ80,IF(BR82=0,"",IF(BA82="Y",SUM(BQ80/BP80),"")))</f>
        <v/>
      </c>
      <c r="BA80" s="1021"/>
      <c r="BB80" s="1021"/>
      <c r="BC80" s="1021"/>
      <c r="BD80" s="1022"/>
      <c r="BE80" s="678"/>
      <c r="BF80" s="62"/>
      <c r="BG80" s="57"/>
      <c r="BH80" s="57"/>
      <c r="BI80" s="57"/>
      <c r="BJ80" s="60" t="s">
        <v>227</v>
      </c>
      <c r="BK80" s="60">
        <v>1</v>
      </c>
      <c r="BL80" s="163">
        <v>2</v>
      </c>
      <c r="BM80" s="60">
        <v>3</v>
      </c>
      <c r="BN80" s="60">
        <v>4</v>
      </c>
      <c r="BO80" s="60">
        <v>5</v>
      </c>
      <c r="BP80" s="65">
        <f>IF(BA82="N",8,IF(BR82=0,0,IF(BP82="",0,8)))</f>
        <v>0</v>
      </c>
      <c r="BQ80" s="65">
        <f>SUM(BQ82:BQ93)</f>
        <v>0</v>
      </c>
      <c r="BR80" s="164" t="str">
        <f>IF(BA82="N",0,IF(BP80=0,"",IF(SUM(BQ80/BP80)&gt;1,1,SUM(BQ80/BP80))))</f>
        <v/>
      </c>
      <c r="BS80" s="57"/>
      <c r="BT80" s="57"/>
      <c r="BU80" s="57"/>
      <c r="BV80" s="57"/>
      <c r="BW80" s="57"/>
      <c r="BX80" s="57"/>
      <c r="BY80" s="57"/>
      <c r="BZ80" s="57"/>
      <c r="CA80" s="57"/>
      <c r="CB80" s="57"/>
      <c r="CC80" s="57"/>
      <c r="CD80" s="57"/>
      <c r="CE80" s="57"/>
      <c r="CF80" s="57"/>
      <c r="CG80" s="57"/>
      <c r="CH80" s="57"/>
      <c r="CI80" s="57"/>
      <c r="CJ80" s="57"/>
      <c r="CK80" s="57"/>
      <c r="CL80" s="57"/>
      <c r="CM80" s="57"/>
    </row>
    <row r="81" spans="1:91" s="19" customFormat="1" ht="3.75" customHeight="1">
      <c r="A81" s="540"/>
      <c r="B81" s="489"/>
      <c r="C81" s="675"/>
      <c r="D81" s="489"/>
      <c r="E81" s="675"/>
      <c r="F81" s="679"/>
      <c r="G81" s="680"/>
      <c r="H81" s="681"/>
      <c r="I81" s="681"/>
      <c r="J81" s="681"/>
      <c r="K81" s="681"/>
      <c r="L81" s="681"/>
      <c r="M81" s="681"/>
      <c r="N81" s="681"/>
      <c r="O81" s="681"/>
      <c r="P81" s="681"/>
      <c r="Q81" s="681"/>
      <c r="R81" s="681"/>
      <c r="S81" s="681"/>
      <c r="T81" s="681"/>
      <c r="U81" s="681"/>
      <c r="V81" s="681"/>
      <c r="W81" s="681"/>
      <c r="X81" s="681"/>
      <c r="Y81" s="681"/>
      <c r="Z81" s="681"/>
      <c r="AA81" s="681"/>
      <c r="AB81" s="681"/>
      <c r="AC81" s="681"/>
      <c r="AD81" s="681"/>
      <c r="AE81" s="681"/>
      <c r="AF81" s="681"/>
      <c r="AG81" s="681"/>
      <c r="AH81" s="681"/>
      <c r="AI81" s="681"/>
      <c r="AJ81" s="681"/>
      <c r="AK81" s="681"/>
      <c r="AL81" s="681"/>
      <c r="AM81" s="681"/>
      <c r="AN81" s="681"/>
      <c r="AO81" s="681"/>
      <c r="AP81" s="681"/>
      <c r="AQ81" s="681"/>
      <c r="AR81" s="681"/>
      <c r="AS81" s="681"/>
      <c r="AT81" s="681"/>
      <c r="AU81" s="681"/>
      <c r="AV81" s="681"/>
      <c r="AW81" s="681"/>
      <c r="AX81" s="681"/>
      <c r="AY81" s="681"/>
      <c r="AZ81" s="682"/>
      <c r="BA81" s="682"/>
      <c r="BB81" s="682"/>
      <c r="BC81" s="682"/>
      <c r="BD81" s="683"/>
      <c r="BE81" s="678"/>
      <c r="BF81" s="62"/>
      <c r="BG81" s="57"/>
      <c r="BH81" s="57"/>
      <c r="BI81" s="57"/>
      <c r="BJ81" s="85"/>
      <c r="BK81" s="77"/>
      <c r="BL81" s="77"/>
      <c r="BM81" s="58"/>
      <c r="BN81" s="58"/>
      <c r="BO81" s="58"/>
      <c r="BP81" s="78"/>
      <c r="BQ81" s="78"/>
      <c r="BR81" s="79"/>
      <c r="BS81" s="57"/>
      <c r="BT81" s="57"/>
      <c r="BU81" s="57"/>
      <c r="BV81" s="57"/>
      <c r="BW81" s="57"/>
      <c r="BX81" s="57"/>
      <c r="BY81" s="57"/>
      <c r="BZ81" s="57"/>
      <c r="CA81" s="57"/>
      <c r="CB81" s="57"/>
      <c r="CC81" s="57"/>
      <c r="CD81" s="57"/>
      <c r="CE81" s="57"/>
      <c r="CF81" s="57"/>
      <c r="CG81" s="57"/>
      <c r="CH81" s="57"/>
      <c r="CI81" s="57"/>
      <c r="CJ81" s="57"/>
      <c r="CK81" s="57"/>
      <c r="CL81" s="57"/>
      <c r="CM81" s="57"/>
    </row>
    <row r="82" spans="1:91" s="19" customFormat="1">
      <c r="A82" s="540"/>
      <c r="B82" s="489"/>
      <c r="C82" s="675"/>
      <c r="D82" s="489"/>
      <c r="E82" s="675"/>
      <c r="F82" s="679"/>
      <c r="G82" s="684" t="str">
        <f>CONCATENATE(E80,".1")</f>
        <v>1.4.1</v>
      </c>
      <c r="H82" s="685"/>
      <c r="I82" s="686" t="s">
        <v>3</v>
      </c>
      <c r="J82" s="686"/>
      <c r="K82" s="686"/>
      <c r="L82" s="686"/>
      <c r="M82" s="686"/>
      <c r="N82" s="686"/>
      <c r="O82" s="686"/>
      <c r="P82" s="686"/>
      <c r="Q82" s="686"/>
      <c r="R82" s="686"/>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7" t="s">
        <v>12</v>
      </c>
      <c r="AX82" s="686"/>
      <c r="AY82" s="688"/>
      <c r="AZ82" s="689"/>
      <c r="BA82" s="1069"/>
      <c r="BB82" s="1070"/>
      <c r="BC82" s="1071"/>
      <c r="BD82" s="689"/>
      <c r="BE82" s="678"/>
      <c r="BF82" s="62"/>
      <c r="BG82" s="57"/>
      <c r="BH82" s="57"/>
      <c r="BI82" s="57"/>
      <c r="BJ82" s="64" t="s">
        <v>88</v>
      </c>
      <c r="BK82" s="76" t="s">
        <v>16</v>
      </c>
      <c r="BL82" s="76" t="s">
        <v>16</v>
      </c>
      <c r="BM82" s="76"/>
      <c r="BN82" s="76" t="s">
        <v>16</v>
      </c>
      <c r="BO82" s="76" t="s">
        <v>16</v>
      </c>
      <c r="BP82" s="124" t="str">
        <f>IF(OR(BA82="x",BA82=""),"",IF(AND($BO$29=1,BK82&lt;&gt;""),1,IF(AND($BO$29=2,BL82&lt;&gt;""),1,IF(AND($BO$29=3,BM82&lt;&gt;""),1,IF(AND($BO$29=4,BN82&lt;&gt;""),1,IF(AND($BO$29=5,BO82&lt;&gt;""),1,0))))))</f>
        <v/>
      </c>
      <c r="BQ82" s="65">
        <f>IF(BR82=0,0,IF(OR(BA82="x",BA82=""),0,IF(BA82="Y",2,0)))</f>
        <v>0</v>
      </c>
      <c r="BR82" s="126">
        <f>IF(BA82="N",0,SUM(BK83:BO83))</f>
        <v>1</v>
      </c>
      <c r="BS82" s="57"/>
      <c r="BT82" s="57"/>
      <c r="BU82" s="57"/>
      <c r="BV82" s="57"/>
      <c r="BW82" s="57"/>
      <c r="BX82" s="57"/>
      <c r="BY82" s="57"/>
      <c r="BZ82" s="57"/>
      <c r="CA82" s="57"/>
      <c r="CB82" s="57"/>
      <c r="CC82" s="57"/>
      <c r="CD82" s="57"/>
      <c r="CE82" s="57"/>
      <c r="CF82" s="57"/>
      <c r="CG82" s="57"/>
      <c r="CH82" s="57"/>
      <c r="CI82" s="57"/>
      <c r="CJ82" s="57"/>
      <c r="CK82" s="57"/>
      <c r="CL82" s="57"/>
      <c r="CM82" s="57"/>
    </row>
    <row r="83" spans="1:91" s="19" customFormat="1" ht="3.75" customHeight="1">
      <c r="A83" s="540"/>
      <c r="B83" s="489"/>
      <c r="C83" s="675"/>
      <c r="D83" s="489"/>
      <c r="E83" s="675"/>
      <c r="F83" s="679"/>
      <c r="G83" s="690"/>
      <c r="H83" s="691"/>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8"/>
      <c r="AZ83" s="689"/>
      <c r="BA83" s="489"/>
      <c r="BB83" s="489"/>
      <c r="BC83" s="489"/>
      <c r="BD83" s="689"/>
      <c r="BE83" s="678"/>
      <c r="BF83" s="62"/>
      <c r="BG83" s="57"/>
      <c r="BH83" s="57"/>
      <c r="BI83" s="57"/>
      <c r="BJ83" s="125"/>
      <c r="BK83" s="126">
        <f>IF(AND($BO$29=1,BK82&lt;&gt;""),1,0)</f>
        <v>1</v>
      </c>
      <c r="BL83" s="126">
        <f>IF(AND($BO$29=2,BL82&lt;&gt;""),1,0)</f>
        <v>0</v>
      </c>
      <c r="BM83" s="126">
        <f>IF(AND($BO$29=3,BM82&lt;&gt;""),1,0)</f>
        <v>0</v>
      </c>
      <c r="BN83" s="126">
        <f>IF(AND($BO$29=4,BN82&lt;&gt;""),1,0)</f>
        <v>0</v>
      </c>
      <c r="BO83" s="126">
        <f>IF(AND($BO$29=5,BO82&lt;&gt;""),1,0)</f>
        <v>0</v>
      </c>
      <c r="BP83" s="78"/>
      <c r="BQ83" s="78"/>
      <c r="BR83" s="84"/>
      <c r="BS83" s="57"/>
      <c r="BT83" s="57"/>
      <c r="BU83" s="57"/>
      <c r="BV83" s="57"/>
      <c r="BW83" s="57"/>
      <c r="BX83" s="57"/>
      <c r="BY83" s="57"/>
      <c r="BZ83" s="57"/>
      <c r="CA83" s="57"/>
      <c r="CB83" s="57"/>
      <c r="CC83" s="57"/>
      <c r="CD83" s="57"/>
      <c r="CE83" s="57"/>
      <c r="CF83" s="57"/>
      <c r="CG83" s="57"/>
      <c r="CH83" s="57"/>
      <c r="CI83" s="57"/>
      <c r="CJ83" s="57"/>
      <c r="CK83" s="57"/>
      <c r="CL83" s="57"/>
      <c r="CM83" s="57"/>
    </row>
    <row r="84" spans="1:91" s="19" customFormat="1">
      <c r="A84" s="540"/>
      <c r="B84" s="489"/>
      <c r="C84" s="675"/>
      <c r="D84" s="489"/>
      <c r="E84" s="675"/>
      <c r="F84" s="679"/>
      <c r="G84" s="684" t="str">
        <f>CONCATENATE(E80,".2")</f>
        <v>1.4.2</v>
      </c>
      <c r="H84" s="685"/>
      <c r="I84" s="686" t="s">
        <v>329</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6"/>
      <c r="AL84" s="686"/>
      <c r="AM84" s="686"/>
      <c r="AN84" s="686"/>
      <c r="AO84" s="686"/>
      <c r="AP84" s="686"/>
      <c r="AQ84" s="686"/>
      <c r="AR84" s="686"/>
      <c r="AS84" s="686"/>
      <c r="AT84" s="686"/>
      <c r="AU84" s="686"/>
      <c r="AV84" s="686"/>
      <c r="AW84" s="686"/>
      <c r="AX84" s="686"/>
      <c r="AY84" s="688"/>
      <c r="AZ84" s="689"/>
      <c r="BA84" s="1069"/>
      <c r="BB84" s="1070"/>
      <c r="BC84" s="1071"/>
      <c r="BD84" s="689"/>
      <c r="BE84" s="678"/>
      <c r="BF84" s="62"/>
      <c r="BG84" s="57"/>
      <c r="BH84" s="57"/>
      <c r="BI84" s="57"/>
      <c r="BJ84" s="147"/>
      <c r="BK84" s="149"/>
      <c r="BL84" s="149"/>
      <c r="BM84" s="149"/>
      <c r="BN84" s="149"/>
      <c r="BO84" s="149"/>
      <c r="BP84" s="124" t="str">
        <f>IF(OR(BA84="x",BA84=""),"",IF(AND($BO$29=1,BK84&lt;&gt;""),1,IF(AND($BO$29=2,BL84&lt;&gt;""),1,IF(AND($BO$29=3,BM84&lt;&gt;""),1,IF(AND($BO$29=4,BN84&lt;&gt;""),1,IF(AND($BO$29=5,BO84&lt;&gt;""),1,0))))))</f>
        <v/>
      </c>
      <c r="BQ84" s="65">
        <f>IF(BR82=0,0,IF(OR(BA84="x",BA84=""),0,BA84))</f>
        <v>0</v>
      </c>
      <c r="BR84" s="151"/>
      <c r="BS84" s="57"/>
      <c r="BT84" s="57"/>
      <c r="BU84" s="57"/>
      <c r="BV84" s="57"/>
      <c r="BW84" s="57"/>
      <c r="BX84" s="57"/>
      <c r="BY84" s="57"/>
      <c r="BZ84" s="57"/>
      <c r="CA84" s="57"/>
      <c r="CB84" s="57"/>
      <c r="CC84" s="57"/>
      <c r="CD84" s="57"/>
      <c r="CE84" s="57"/>
      <c r="CF84" s="57"/>
      <c r="CG84" s="57"/>
      <c r="CH84" s="57"/>
      <c r="CI84" s="57"/>
      <c r="CJ84" s="57"/>
      <c r="CK84" s="57"/>
      <c r="CL84" s="57"/>
      <c r="CM84" s="57"/>
    </row>
    <row r="85" spans="1:91" s="140" customFormat="1">
      <c r="A85" s="540"/>
      <c r="B85" s="550"/>
      <c r="C85" s="692"/>
      <c r="D85" s="550"/>
      <c r="E85" s="692"/>
      <c r="F85" s="693"/>
      <c r="G85" s="694"/>
      <c r="H85" s="695"/>
      <c r="I85" s="552" t="s">
        <v>4</v>
      </c>
      <c r="J85" s="550"/>
      <c r="K85" s="696" t="s">
        <v>842</v>
      </c>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550"/>
      <c r="AU85" s="550"/>
      <c r="AV85" s="550"/>
      <c r="AW85" s="550"/>
      <c r="AX85" s="550"/>
      <c r="AY85" s="698"/>
      <c r="AZ85" s="699"/>
      <c r="BA85" s="550"/>
      <c r="BB85" s="550"/>
      <c r="BC85" s="550"/>
      <c r="BD85" s="699"/>
      <c r="BE85" s="700"/>
      <c r="BF85" s="147"/>
      <c r="BG85" s="148"/>
      <c r="BH85" s="148"/>
      <c r="BI85" s="148"/>
      <c r="BJ85" s="147"/>
      <c r="BK85" s="149"/>
      <c r="BL85" s="149"/>
      <c r="BM85" s="149"/>
      <c r="BN85" s="149"/>
      <c r="BO85" s="149"/>
      <c r="BP85" s="152"/>
      <c r="BQ85" s="152"/>
      <c r="BR85" s="151"/>
      <c r="BS85" s="148"/>
      <c r="BT85" s="148"/>
      <c r="BU85" s="148"/>
      <c r="BV85" s="148"/>
      <c r="BW85" s="148"/>
      <c r="BX85" s="148"/>
      <c r="BY85" s="148"/>
      <c r="BZ85" s="148"/>
      <c r="CA85" s="148"/>
      <c r="CB85" s="148"/>
      <c r="CC85" s="148"/>
      <c r="CD85" s="148"/>
      <c r="CE85" s="148"/>
      <c r="CF85" s="148"/>
      <c r="CG85" s="148"/>
      <c r="CH85" s="148"/>
      <c r="CI85" s="148"/>
      <c r="CJ85" s="148"/>
      <c r="CK85" s="148"/>
      <c r="CL85" s="148"/>
      <c r="CM85" s="148"/>
    </row>
    <row r="86" spans="1:91" s="140" customFormat="1">
      <c r="A86" s="540"/>
      <c r="B86" s="550"/>
      <c r="C86" s="692"/>
      <c r="D86" s="550"/>
      <c r="E86" s="692"/>
      <c r="F86" s="693"/>
      <c r="G86" s="694"/>
      <c r="H86" s="695"/>
      <c r="I86" s="552" t="s">
        <v>5</v>
      </c>
      <c r="J86" s="550"/>
      <c r="K86" s="696" t="s">
        <v>457</v>
      </c>
      <c r="L86" s="697"/>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7"/>
      <c r="AP86" s="697"/>
      <c r="AQ86" s="697"/>
      <c r="AR86" s="697"/>
      <c r="AS86" s="697"/>
      <c r="AT86" s="550"/>
      <c r="AU86" s="550"/>
      <c r="AV86" s="550"/>
      <c r="AW86" s="550"/>
      <c r="AX86" s="550"/>
      <c r="AY86" s="698"/>
      <c r="AZ86" s="699"/>
      <c r="BA86" s="550"/>
      <c r="BB86" s="550"/>
      <c r="BC86" s="550"/>
      <c r="BD86" s="699"/>
      <c r="BE86" s="700"/>
      <c r="BF86" s="147"/>
      <c r="BG86" s="148"/>
      <c r="BH86" s="148"/>
      <c r="BI86" s="148"/>
      <c r="BJ86" s="147"/>
      <c r="BK86" s="149"/>
      <c r="BL86" s="149"/>
      <c r="BM86" s="149"/>
      <c r="BN86" s="149"/>
      <c r="BO86" s="149"/>
      <c r="BP86" s="150"/>
      <c r="BQ86" s="150"/>
      <c r="BR86" s="151"/>
      <c r="BS86" s="148"/>
      <c r="BT86" s="148"/>
      <c r="BU86" s="148"/>
      <c r="BV86" s="148"/>
      <c r="BW86" s="148"/>
      <c r="BX86" s="148"/>
      <c r="BY86" s="148"/>
      <c r="BZ86" s="148"/>
      <c r="CA86" s="148"/>
      <c r="CB86" s="148"/>
      <c r="CC86" s="148"/>
      <c r="CD86" s="148"/>
      <c r="CE86" s="148"/>
      <c r="CF86" s="148"/>
      <c r="CG86" s="148"/>
      <c r="CH86" s="148"/>
      <c r="CI86" s="148"/>
      <c r="CJ86" s="148"/>
      <c r="CK86" s="148"/>
      <c r="CL86" s="148"/>
      <c r="CM86" s="148"/>
    </row>
    <row r="87" spans="1:91" s="140" customFormat="1">
      <c r="A87" s="540"/>
      <c r="B87" s="550"/>
      <c r="C87" s="692"/>
      <c r="D87" s="550"/>
      <c r="E87" s="692"/>
      <c r="F87" s="693"/>
      <c r="G87" s="694"/>
      <c r="H87" s="695"/>
      <c r="I87" s="552" t="s">
        <v>6</v>
      </c>
      <c r="J87" s="550"/>
      <c r="K87" s="696" t="s">
        <v>456</v>
      </c>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7"/>
      <c r="AP87" s="697"/>
      <c r="AQ87" s="697"/>
      <c r="AR87" s="697"/>
      <c r="AS87" s="697"/>
      <c r="AT87" s="550"/>
      <c r="AU87" s="550"/>
      <c r="AV87" s="550"/>
      <c r="AW87" s="550"/>
      <c r="AX87" s="550"/>
      <c r="AY87" s="698"/>
      <c r="AZ87" s="699"/>
      <c r="BA87" s="550"/>
      <c r="BB87" s="550"/>
      <c r="BC87" s="550"/>
      <c r="BD87" s="699"/>
      <c r="BE87" s="700"/>
      <c r="BF87" s="147"/>
      <c r="BG87" s="148"/>
      <c r="BH87" s="148"/>
      <c r="BI87" s="148"/>
      <c r="BJ87" s="147"/>
      <c r="BK87" s="149"/>
      <c r="BL87" s="149"/>
      <c r="BM87" s="149"/>
      <c r="BN87" s="149"/>
      <c r="BO87" s="149"/>
      <c r="BP87" s="150"/>
      <c r="BQ87" s="150"/>
      <c r="BR87" s="151"/>
      <c r="BS87" s="148"/>
      <c r="BT87" s="148"/>
      <c r="BU87" s="148"/>
      <c r="BV87" s="148"/>
      <c r="BW87" s="148"/>
      <c r="BX87" s="148"/>
      <c r="BY87" s="148"/>
      <c r="BZ87" s="148"/>
      <c r="CA87" s="148"/>
      <c r="CB87" s="148"/>
      <c r="CC87" s="148"/>
      <c r="CD87" s="148"/>
      <c r="CE87" s="148"/>
      <c r="CF87" s="148"/>
      <c r="CG87" s="148"/>
      <c r="CH87" s="148"/>
      <c r="CI87" s="148"/>
      <c r="CJ87" s="148"/>
      <c r="CK87" s="148"/>
      <c r="CL87" s="148"/>
      <c r="CM87" s="148"/>
    </row>
    <row r="88" spans="1:91" s="140" customFormat="1">
      <c r="A88" s="540"/>
      <c r="B88" s="550"/>
      <c r="C88" s="692"/>
      <c r="D88" s="550"/>
      <c r="E88" s="692"/>
      <c r="F88" s="693"/>
      <c r="G88" s="694"/>
      <c r="H88" s="695"/>
      <c r="I88" s="552" t="s">
        <v>7</v>
      </c>
      <c r="J88" s="550"/>
      <c r="K88" s="701" t="s">
        <v>476</v>
      </c>
      <c r="L88" s="697"/>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697"/>
      <c r="AL88" s="697"/>
      <c r="AM88" s="697"/>
      <c r="AN88" s="697"/>
      <c r="AO88" s="697"/>
      <c r="AP88" s="697"/>
      <c r="AQ88" s="697"/>
      <c r="AR88" s="697"/>
      <c r="AS88" s="697"/>
      <c r="AT88" s="550"/>
      <c r="AU88" s="550"/>
      <c r="AV88" s="550"/>
      <c r="AW88" s="550"/>
      <c r="AX88" s="550"/>
      <c r="AY88" s="698"/>
      <c r="AZ88" s="699"/>
      <c r="BA88" s="550"/>
      <c r="BB88" s="550"/>
      <c r="BC88" s="550"/>
      <c r="BD88" s="699"/>
      <c r="BE88" s="700"/>
      <c r="BF88" s="147"/>
      <c r="BG88" s="148"/>
      <c r="BH88" s="148"/>
      <c r="BI88" s="148"/>
      <c r="BJ88" s="147"/>
      <c r="BK88" s="149"/>
      <c r="BL88" s="149"/>
      <c r="BM88" s="149"/>
      <c r="BN88" s="149"/>
      <c r="BO88" s="149"/>
      <c r="BP88" s="150"/>
      <c r="BQ88" s="150"/>
      <c r="BR88" s="151"/>
      <c r="BS88" s="148"/>
      <c r="BT88" s="148"/>
      <c r="BU88" s="148"/>
      <c r="BV88" s="148"/>
      <c r="BW88" s="148"/>
      <c r="BX88" s="148"/>
      <c r="BY88" s="148"/>
      <c r="BZ88" s="148"/>
      <c r="CA88" s="148"/>
      <c r="CB88" s="148"/>
      <c r="CC88" s="148"/>
      <c r="CD88" s="148"/>
      <c r="CE88" s="148"/>
      <c r="CF88" s="148"/>
      <c r="CG88" s="148"/>
      <c r="CH88" s="148"/>
      <c r="CI88" s="148"/>
      <c r="CJ88" s="148"/>
      <c r="CK88" s="148"/>
      <c r="CL88" s="148"/>
      <c r="CM88" s="148"/>
    </row>
    <row r="89" spans="1:91" s="140" customFormat="1">
      <c r="A89" s="540"/>
      <c r="B89" s="550"/>
      <c r="C89" s="692"/>
      <c r="D89" s="550"/>
      <c r="E89" s="692"/>
      <c r="F89" s="693"/>
      <c r="G89" s="694"/>
      <c r="H89" s="695"/>
      <c r="I89" s="552" t="s">
        <v>8</v>
      </c>
      <c r="J89" s="550"/>
      <c r="K89" s="701" t="s">
        <v>477</v>
      </c>
      <c r="L89" s="697"/>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7"/>
      <c r="AP89" s="697"/>
      <c r="AQ89" s="697"/>
      <c r="AR89" s="697"/>
      <c r="AS89" s="697"/>
      <c r="AT89" s="550"/>
      <c r="AU89" s="550"/>
      <c r="AV89" s="550"/>
      <c r="AW89" s="550"/>
      <c r="AX89" s="550"/>
      <c r="AY89" s="698"/>
      <c r="AZ89" s="699"/>
      <c r="BA89" s="550"/>
      <c r="BB89" s="550"/>
      <c r="BC89" s="550"/>
      <c r="BD89" s="699"/>
      <c r="BE89" s="700"/>
      <c r="BF89" s="147"/>
      <c r="BG89" s="148"/>
      <c r="BH89" s="148"/>
      <c r="BI89" s="148"/>
      <c r="BJ89" s="147"/>
      <c r="BK89" s="149"/>
      <c r="BL89" s="149"/>
      <c r="BM89" s="149"/>
      <c r="BN89" s="149"/>
      <c r="BO89" s="149"/>
      <c r="BP89" s="150"/>
      <c r="BQ89" s="150"/>
      <c r="BR89" s="151"/>
      <c r="BS89" s="148"/>
      <c r="BT89" s="148"/>
      <c r="BU89" s="148"/>
      <c r="BV89" s="148"/>
      <c r="BW89" s="148"/>
      <c r="BX89" s="148"/>
      <c r="BY89" s="148"/>
      <c r="BZ89" s="148"/>
      <c r="CA89" s="148"/>
      <c r="CB89" s="148"/>
      <c r="CC89" s="148"/>
      <c r="CD89" s="148"/>
      <c r="CE89" s="148"/>
      <c r="CF89" s="148"/>
      <c r="CG89" s="148"/>
      <c r="CH89" s="148"/>
      <c r="CI89" s="148"/>
      <c r="CJ89" s="148"/>
      <c r="CK89" s="148"/>
      <c r="CL89" s="148"/>
      <c r="CM89" s="148"/>
    </row>
    <row r="90" spans="1:91" s="19" customFormat="1" ht="3.75" customHeight="1">
      <c r="A90" s="540"/>
      <c r="B90" s="489"/>
      <c r="C90" s="675"/>
      <c r="D90" s="489"/>
      <c r="E90" s="675"/>
      <c r="F90" s="679"/>
      <c r="G90" s="690"/>
      <c r="H90" s="691"/>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8"/>
      <c r="AZ90" s="689"/>
      <c r="BA90" s="489"/>
      <c r="BB90" s="489"/>
      <c r="BC90" s="489"/>
      <c r="BD90" s="689"/>
      <c r="BE90" s="678"/>
      <c r="BF90" s="62"/>
      <c r="BG90" s="57"/>
      <c r="BH90" s="57"/>
      <c r="BI90" s="57"/>
      <c r="BJ90" s="62"/>
      <c r="BK90" s="58"/>
      <c r="BL90" s="58"/>
      <c r="BM90" s="58"/>
      <c r="BN90" s="58"/>
      <c r="BO90" s="58"/>
      <c r="BP90" s="131"/>
      <c r="BQ90" s="131"/>
      <c r="BR90" s="84"/>
      <c r="BS90" s="57"/>
      <c r="BT90" s="57"/>
      <c r="BU90" s="57"/>
      <c r="BV90" s="57"/>
      <c r="BW90" s="57"/>
      <c r="BX90" s="57"/>
      <c r="BY90" s="57"/>
      <c r="BZ90" s="57"/>
      <c r="CA90" s="57"/>
      <c r="CB90" s="57"/>
      <c r="CC90" s="57"/>
      <c r="CD90" s="57"/>
      <c r="CE90" s="57"/>
      <c r="CF90" s="57"/>
      <c r="CG90" s="57"/>
      <c r="CH90" s="57"/>
      <c r="CI90" s="57"/>
      <c r="CJ90" s="57"/>
      <c r="CK90" s="57"/>
      <c r="CL90" s="57"/>
      <c r="CM90" s="57"/>
    </row>
    <row r="91" spans="1:91" s="19" customFormat="1">
      <c r="A91" s="540"/>
      <c r="B91" s="489"/>
      <c r="C91" s="675"/>
      <c r="D91" s="489"/>
      <c r="E91" s="675"/>
      <c r="F91" s="679"/>
      <c r="G91" s="684" t="str">
        <f>CONCATENATE(E80,".3")</f>
        <v>1.4.3</v>
      </c>
      <c r="H91" s="685"/>
      <c r="I91" s="686" t="s">
        <v>328</v>
      </c>
      <c r="J91" s="686"/>
      <c r="K91" s="686"/>
      <c r="L91" s="686"/>
      <c r="M91" s="686"/>
      <c r="N91" s="686"/>
      <c r="O91" s="686"/>
      <c r="P91" s="686"/>
      <c r="Q91" s="686"/>
      <c r="R91" s="686"/>
      <c r="S91" s="686"/>
      <c r="T91" s="686"/>
      <c r="U91" s="686"/>
      <c r="V91" s="686"/>
      <c r="W91" s="686"/>
      <c r="X91" s="686"/>
      <c r="Y91" s="686"/>
      <c r="Z91" s="686"/>
      <c r="AA91" s="686"/>
      <c r="AB91" s="686"/>
      <c r="AC91" s="686"/>
      <c r="AD91" s="686"/>
      <c r="AE91" s="686"/>
      <c r="AF91" s="686"/>
      <c r="AG91" s="686"/>
      <c r="AH91" s="686"/>
      <c r="AI91" s="686"/>
      <c r="AJ91" s="686"/>
      <c r="AK91" s="686"/>
      <c r="AL91" s="686"/>
      <c r="AM91" s="686"/>
      <c r="AN91" s="686"/>
      <c r="AO91" s="686"/>
      <c r="AP91" s="686"/>
      <c r="AQ91" s="686"/>
      <c r="AR91" s="686"/>
      <c r="AS91" s="686"/>
      <c r="AT91" s="686"/>
      <c r="AU91" s="686"/>
      <c r="AV91" s="686"/>
      <c r="AW91" s="686"/>
      <c r="AX91" s="686"/>
      <c r="AY91" s="688"/>
      <c r="AZ91" s="689"/>
      <c r="BA91" s="1069"/>
      <c r="BB91" s="1070"/>
      <c r="BC91" s="1071"/>
      <c r="BD91" s="689"/>
      <c r="BE91" s="678"/>
      <c r="BF91" s="62"/>
      <c r="BG91" s="57"/>
      <c r="BH91" s="57"/>
      <c r="BI91" s="57"/>
      <c r="BJ91" s="147"/>
      <c r="BK91" s="149"/>
      <c r="BL91" s="149"/>
      <c r="BM91" s="149"/>
      <c r="BN91" s="149"/>
      <c r="BO91" s="149"/>
      <c r="BP91" s="124" t="str">
        <f>IF(OR(BA91="x",BA91=""),"",IF(AND($BO$29=1,BK91&lt;&gt;""),1,IF(AND($BO$29=2,BL91&lt;&gt;""),1,IF(AND($BO$29=3,BM91&lt;&gt;""),1,IF(AND($BO$29=4,BN91&lt;&gt;""),1,IF(AND($BO$29=5,BO91&lt;&gt;""),1,0))))))</f>
        <v/>
      </c>
      <c r="BQ91" s="65">
        <f>IF(BR82=0,0,IF(OR(BA91="x",BA91=""),0,BA91))</f>
        <v>0</v>
      </c>
      <c r="BR91" s="151"/>
      <c r="BS91" s="57"/>
      <c r="BT91" s="57"/>
      <c r="BU91" s="57"/>
      <c r="BV91" s="57"/>
      <c r="BW91" s="57"/>
      <c r="BX91" s="57"/>
      <c r="BY91" s="57"/>
      <c r="BZ91" s="57"/>
      <c r="CA91" s="57"/>
      <c r="CB91" s="57"/>
      <c r="CC91" s="57"/>
      <c r="CD91" s="57"/>
      <c r="CE91" s="57"/>
      <c r="CF91" s="57"/>
      <c r="CG91" s="57"/>
      <c r="CH91" s="57"/>
      <c r="CI91" s="57"/>
      <c r="CJ91" s="57"/>
      <c r="CK91" s="57"/>
      <c r="CL91" s="57"/>
      <c r="CM91" s="57"/>
    </row>
    <row r="92" spans="1:91" s="19" customFormat="1" ht="3.75" customHeight="1">
      <c r="A92" s="540"/>
      <c r="B92" s="489"/>
      <c r="C92" s="675"/>
      <c r="D92" s="489"/>
      <c r="E92" s="675"/>
      <c r="F92" s="679"/>
      <c r="G92" s="690"/>
      <c r="H92" s="691"/>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8"/>
      <c r="AZ92" s="689"/>
      <c r="BA92" s="489"/>
      <c r="BB92" s="489"/>
      <c r="BC92" s="489"/>
      <c r="BD92" s="689"/>
      <c r="BE92" s="678"/>
      <c r="BF92" s="62"/>
      <c r="BG92" s="57"/>
      <c r="BH92" s="57"/>
      <c r="BI92" s="57"/>
      <c r="BJ92" s="147"/>
      <c r="BK92" s="149"/>
      <c r="BL92" s="149"/>
      <c r="BM92" s="149"/>
      <c r="BN92" s="149"/>
      <c r="BO92" s="149"/>
      <c r="BP92" s="78"/>
      <c r="BQ92" s="78"/>
      <c r="BR92" s="84"/>
      <c r="BS92" s="57"/>
      <c r="BT92" s="57"/>
      <c r="BU92" s="57"/>
      <c r="BV92" s="57"/>
      <c r="BW92" s="57"/>
      <c r="BX92" s="57"/>
      <c r="BY92" s="57"/>
      <c r="BZ92" s="57"/>
      <c r="CA92" s="57"/>
      <c r="CB92" s="57"/>
      <c r="CC92" s="57"/>
      <c r="CD92" s="57"/>
      <c r="CE92" s="57"/>
      <c r="CF92" s="57"/>
      <c r="CG92" s="57"/>
      <c r="CH92" s="57"/>
      <c r="CI92" s="57"/>
      <c r="CJ92" s="57"/>
      <c r="CK92" s="57"/>
      <c r="CL92" s="57"/>
      <c r="CM92" s="57"/>
    </row>
    <row r="93" spans="1:91" s="19" customFormat="1">
      <c r="A93" s="540"/>
      <c r="B93" s="489"/>
      <c r="C93" s="675"/>
      <c r="D93" s="489"/>
      <c r="E93" s="675"/>
      <c r="F93" s="679"/>
      <c r="G93" s="684" t="str">
        <f>CONCATENATE(E80,".4")</f>
        <v>1.4.4</v>
      </c>
      <c r="H93" s="685"/>
      <c r="I93" s="686" t="s">
        <v>9</v>
      </c>
      <c r="J93" s="686"/>
      <c r="K93" s="686"/>
      <c r="L93" s="686"/>
      <c r="M93" s="686"/>
      <c r="N93" s="686"/>
      <c r="O93" s="686"/>
      <c r="P93" s="686"/>
      <c r="Q93" s="686"/>
      <c r="R93" s="686"/>
      <c r="S93" s="686"/>
      <c r="T93" s="686"/>
      <c r="U93" s="686"/>
      <c r="V93" s="686"/>
      <c r="W93" s="686"/>
      <c r="X93" s="686"/>
      <c r="Y93" s="686"/>
      <c r="Z93" s="686"/>
      <c r="AA93" s="686"/>
      <c r="AB93" s="686"/>
      <c r="AC93" s="686"/>
      <c r="AD93" s="686"/>
      <c r="AE93" s="686"/>
      <c r="AF93" s="686"/>
      <c r="AG93" s="686"/>
      <c r="AH93" s="686"/>
      <c r="AI93" s="686"/>
      <c r="AJ93" s="686"/>
      <c r="AK93" s="686"/>
      <c r="AL93" s="686"/>
      <c r="AM93" s="686"/>
      <c r="AN93" s="686"/>
      <c r="AO93" s="686"/>
      <c r="AP93" s="686"/>
      <c r="AQ93" s="686"/>
      <c r="AR93" s="686"/>
      <c r="AS93" s="686"/>
      <c r="AT93" s="686"/>
      <c r="AU93" s="686"/>
      <c r="AV93" s="686"/>
      <c r="AW93" s="686"/>
      <c r="AX93" s="686"/>
      <c r="AY93" s="688"/>
      <c r="AZ93" s="689"/>
      <c r="BA93" s="1069"/>
      <c r="BB93" s="1070"/>
      <c r="BC93" s="1071"/>
      <c r="BD93" s="689"/>
      <c r="BE93" s="678"/>
      <c r="BF93" s="62"/>
      <c r="BG93" s="57"/>
      <c r="BH93" s="57"/>
      <c r="BI93" s="57"/>
      <c r="BJ93" s="147"/>
      <c r="BK93" s="149"/>
      <c r="BL93" s="149"/>
      <c r="BM93" s="149"/>
      <c r="BN93" s="149"/>
      <c r="BO93" s="149"/>
      <c r="BP93" s="124" t="str">
        <f>IF(OR(BA93="x",BA93=""),"",IF(AND($BO$29=1,BK93&lt;&gt;""),1,IF(AND($BO$29=2,BL93&lt;&gt;""),1,IF(AND($BO$29=3,BM93&lt;&gt;""),1,IF(AND($BO$29=4,BN93&lt;&gt;""),1,IF(AND($BO$29=5,BO93&lt;&gt;""),1,0))))))</f>
        <v/>
      </c>
      <c r="BQ93" s="65">
        <f>IF(BR82=0,0,IF(OR(BA93="x",BA93=""),0,BA93))</f>
        <v>0</v>
      </c>
      <c r="BR93" s="151"/>
      <c r="BS93" s="57"/>
      <c r="BT93" s="57"/>
      <c r="BU93" s="57"/>
      <c r="BV93" s="57"/>
      <c r="BW93" s="57"/>
      <c r="BX93" s="57"/>
      <c r="BY93" s="57"/>
      <c r="BZ93" s="57"/>
      <c r="CA93" s="57"/>
      <c r="CB93" s="57"/>
      <c r="CC93" s="57"/>
      <c r="CD93" s="57"/>
      <c r="CE93" s="57"/>
      <c r="CF93" s="57"/>
      <c r="CG93" s="57"/>
      <c r="CH93" s="57"/>
      <c r="CI93" s="57"/>
      <c r="CJ93" s="57"/>
      <c r="CK93" s="57"/>
      <c r="CL93" s="57"/>
      <c r="CM93" s="57"/>
    </row>
    <row r="94" spans="1:91" s="19" customFormat="1" ht="3.75" customHeight="1">
      <c r="A94" s="540"/>
      <c r="B94" s="489"/>
      <c r="C94" s="675"/>
      <c r="D94" s="489"/>
      <c r="E94" s="675"/>
      <c r="F94" s="679"/>
      <c r="G94" s="690"/>
      <c r="H94" s="691"/>
      <c r="I94" s="507"/>
      <c r="J94" s="507"/>
      <c r="K94" s="507"/>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8"/>
      <c r="AZ94" s="689"/>
      <c r="BA94" s="489"/>
      <c r="BB94" s="489"/>
      <c r="BC94" s="489"/>
      <c r="BD94" s="689"/>
      <c r="BE94" s="678"/>
      <c r="BF94" s="62"/>
      <c r="BG94" s="57"/>
      <c r="BH94" s="57"/>
      <c r="BI94" s="57"/>
      <c r="BJ94" s="147"/>
      <c r="BK94" s="149"/>
      <c r="BL94" s="149"/>
      <c r="BM94" s="149"/>
      <c r="BN94" s="149"/>
      <c r="BO94" s="149"/>
      <c r="BP94" s="78"/>
      <c r="BQ94" s="78"/>
      <c r="BR94" s="84"/>
      <c r="BS94" s="57"/>
      <c r="BT94" s="57"/>
      <c r="BU94" s="57"/>
      <c r="BV94" s="57"/>
      <c r="BW94" s="57"/>
      <c r="BX94" s="57"/>
      <c r="BY94" s="57"/>
      <c r="BZ94" s="57"/>
      <c r="CA94" s="57"/>
      <c r="CB94" s="57"/>
      <c r="CC94" s="57"/>
      <c r="CD94" s="57"/>
      <c r="CE94" s="57"/>
      <c r="CF94" s="57"/>
      <c r="CG94" s="57"/>
      <c r="CH94" s="57"/>
      <c r="CI94" s="57"/>
      <c r="CJ94" s="57"/>
      <c r="CK94" s="57"/>
      <c r="CL94" s="57"/>
      <c r="CM94" s="57"/>
    </row>
    <row r="95" spans="1:91" s="19" customFormat="1">
      <c r="A95" s="95"/>
      <c r="B95" s="129"/>
      <c r="C95" s="159"/>
      <c r="D95" s="129"/>
      <c r="E95" s="159"/>
      <c r="F95" s="234"/>
      <c r="G95" s="127"/>
      <c r="H95" s="128"/>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30"/>
      <c r="BA95" s="129"/>
      <c r="BB95" s="129"/>
      <c r="BC95" s="129"/>
      <c r="BD95" s="130"/>
      <c r="BE95" s="197"/>
      <c r="BF95" s="62"/>
      <c r="BG95" s="57"/>
      <c r="BH95" s="57"/>
      <c r="BI95" s="57"/>
      <c r="BJ95" s="62"/>
      <c r="BK95" s="265" t="s">
        <v>228</v>
      </c>
      <c r="BL95" s="266"/>
      <c r="BM95" s="266"/>
      <c r="BN95" s="266"/>
      <c r="BO95" s="267"/>
      <c r="BP95" s="131"/>
      <c r="BQ95" s="131"/>
      <c r="BR95" s="84"/>
      <c r="BS95" s="57"/>
      <c r="BT95" s="57"/>
      <c r="BU95" s="57"/>
      <c r="BV95" s="57"/>
      <c r="BW95" s="57"/>
      <c r="BX95" s="57"/>
      <c r="BY95" s="57"/>
      <c r="BZ95" s="57"/>
      <c r="CA95" s="57"/>
      <c r="CB95" s="57"/>
      <c r="CC95" s="57"/>
      <c r="CD95" s="57"/>
      <c r="CE95" s="57"/>
      <c r="CF95" s="57"/>
      <c r="CG95" s="57"/>
      <c r="CH95" s="57"/>
      <c r="CI95" s="57"/>
      <c r="CJ95" s="57"/>
      <c r="CK95" s="57"/>
      <c r="CL95" s="57"/>
      <c r="CM95" s="57"/>
    </row>
    <row r="96" spans="1:91" s="19" customFormat="1">
      <c r="A96" s="95"/>
      <c r="B96" s="129"/>
      <c r="C96" s="159"/>
      <c r="D96" s="129"/>
      <c r="E96" s="237" t="str">
        <f>CONCATENATE($C$30,"5")</f>
        <v>1.5</v>
      </c>
      <c r="F96" s="235"/>
      <c r="G96" s="1023" t="str">
        <f>IF(F21="","",F21)</f>
        <v>Environmental Management</v>
      </c>
      <c r="H96" s="1024"/>
      <c r="I96" s="1024"/>
      <c r="J96" s="1024"/>
      <c r="K96" s="1024"/>
      <c r="L96" s="1024"/>
      <c r="M96" s="1024"/>
      <c r="N96" s="1024"/>
      <c r="O96" s="1024"/>
      <c r="P96" s="1024"/>
      <c r="Q96" s="1024"/>
      <c r="R96" s="1024"/>
      <c r="S96" s="1024"/>
      <c r="T96" s="1024"/>
      <c r="U96" s="1024"/>
      <c r="V96" s="1024"/>
      <c r="W96" s="1024"/>
      <c r="X96" s="1024"/>
      <c r="Y96" s="1024"/>
      <c r="Z96" s="1024"/>
      <c r="AA96" s="1024"/>
      <c r="AB96" s="1024"/>
      <c r="AC96" s="1024"/>
      <c r="AD96" s="1024"/>
      <c r="AE96" s="1024"/>
      <c r="AF96" s="1024"/>
      <c r="AG96" s="1024"/>
      <c r="AH96" s="1024"/>
      <c r="AI96" s="1024"/>
      <c r="AJ96" s="1024"/>
      <c r="AK96" s="1024"/>
      <c r="AL96" s="1024"/>
      <c r="AM96" s="1024"/>
      <c r="AN96" s="1024"/>
      <c r="AO96" s="1024"/>
      <c r="AP96" s="1025"/>
      <c r="AQ96" s="1025"/>
      <c r="AR96" s="1025"/>
      <c r="AS96" s="1025"/>
      <c r="AT96" s="1025"/>
      <c r="AU96" s="1025"/>
      <c r="AV96" s="1025"/>
      <c r="AW96" s="1025"/>
      <c r="AX96" s="1025"/>
      <c r="AY96" s="1025"/>
      <c r="AZ96" s="1021" t="str">
        <f>IF(BA98="N",BQ96,IF(BR98=0,"",IF(BA98="Y",SUM(BQ96/BP96),"")))</f>
        <v/>
      </c>
      <c r="BA96" s="1021"/>
      <c r="BB96" s="1021"/>
      <c r="BC96" s="1021"/>
      <c r="BD96" s="1022"/>
      <c r="BE96" s="47"/>
      <c r="BF96" s="62"/>
      <c r="BG96" s="57"/>
      <c r="BH96" s="57"/>
      <c r="BI96" s="57"/>
      <c r="BJ96" s="60" t="s">
        <v>227</v>
      </c>
      <c r="BK96" s="60">
        <v>1</v>
      </c>
      <c r="BL96" s="163">
        <v>2</v>
      </c>
      <c r="BM96" s="60">
        <v>3</v>
      </c>
      <c r="BN96" s="60">
        <v>4</v>
      </c>
      <c r="BO96" s="60">
        <v>5</v>
      </c>
      <c r="BP96" s="65">
        <f>IF(BA98="N",8,IF(BR98=0,0,IF(BP98="",0,8)))</f>
        <v>0</v>
      </c>
      <c r="BQ96" s="65">
        <f>SUM(BQ98:BQ109)</f>
        <v>0</v>
      </c>
      <c r="BR96" s="164" t="str">
        <f>IF(BA98="N",0,IF(BP96=0,"",IF(SUM(BQ96/BP96)&gt;1,1,SUM(BQ96/BP96))))</f>
        <v/>
      </c>
      <c r="BS96" s="57"/>
      <c r="BT96" s="57"/>
      <c r="BU96" s="57"/>
      <c r="BV96" s="57"/>
      <c r="BW96" s="57"/>
      <c r="BX96" s="57"/>
      <c r="BY96" s="57"/>
      <c r="BZ96" s="57"/>
      <c r="CA96" s="57"/>
      <c r="CB96" s="57"/>
      <c r="CC96" s="57"/>
      <c r="CD96" s="57"/>
      <c r="CE96" s="57"/>
      <c r="CF96" s="57"/>
      <c r="CG96" s="57"/>
      <c r="CH96" s="57"/>
      <c r="CI96" s="57"/>
      <c r="CJ96" s="57"/>
      <c r="CK96" s="57"/>
      <c r="CL96" s="57"/>
      <c r="CM96" s="57"/>
    </row>
    <row r="97" spans="1:91" s="19" customFormat="1" ht="3.75" customHeight="1">
      <c r="A97" s="95"/>
      <c r="B97" s="129"/>
      <c r="C97" s="159"/>
      <c r="D97" s="129"/>
      <c r="E97" s="159"/>
      <c r="F97" s="234"/>
      <c r="G97" s="39"/>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40"/>
      <c r="BA97" s="40"/>
      <c r="BB97" s="40"/>
      <c r="BC97" s="40"/>
      <c r="BD97" s="128"/>
      <c r="BE97" s="197"/>
      <c r="BF97" s="62"/>
      <c r="BG97" s="57"/>
      <c r="BH97" s="57"/>
      <c r="BI97" s="57"/>
      <c r="BJ97" s="85"/>
      <c r="BK97" s="77"/>
      <c r="BL97" s="77"/>
      <c r="BM97" s="58"/>
      <c r="BN97" s="58"/>
      <c r="BO97" s="58"/>
      <c r="BP97" s="78"/>
      <c r="BQ97" s="78"/>
      <c r="BR97" s="79"/>
      <c r="BS97" s="57"/>
      <c r="BT97" s="57"/>
      <c r="BU97" s="57"/>
      <c r="BV97" s="57"/>
      <c r="BW97" s="57"/>
      <c r="BX97" s="57"/>
      <c r="BY97" s="57"/>
      <c r="BZ97" s="57"/>
      <c r="CA97" s="57"/>
      <c r="CB97" s="57"/>
      <c r="CC97" s="57"/>
      <c r="CD97" s="57"/>
      <c r="CE97" s="57"/>
      <c r="CF97" s="57"/>
      <c r="CG97" s="57"/>
      <c r="CH97" s="57"/>
      <c r="CI97" s="57"/>
      <c r="CJ97" s="57"/>
      <c r="CK97" s="57"/>
      <c r="CL97" s="57"/>
      <c r="CM97" s="57"/>
    </row>
    <row r="98" spans="1:91" s="19" customFormat="1">
      <c r="A98" s="95"/>
      <c r="B98" s="129"/>
      <c r="C98" s="159"/>
      <c r="D98" s="129"/>
      <c r="E98" s="159"/>
      <c r="F98" s="234"/>
      <c r="G98" s="236" t="str">
        <f>CONCATENATE(E96,".1")</f>
        <v>1.5.1</v>
      </c>
      <c r="H98" s="133"/>
      <c r="I98" s="134" t="s">
        <v>3</v>
      </c>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55" t="s">
        <v>12</v>
      </c>
      <c r="AX98" s="134"/>
      <c r="AY98" s="135"/>
      <c r="AZ98" s="130"/>
      <c r="BA98" s="1011"/>
      <c r="BB98" s="1012"/>
      <c r="BC98" s="1013"/>
      <c r="BD98" s="130"/>
      <c r="BE98" s="197"/>
      <c r="BF98" s="62"/>
      <c r="BG98" s="57"/>
      <c r="BH98" s="57"/>
      <c r="BI98" s="57"/>
      <c r="BJ98" s="64" t="s">
        <v>88</v>
      </c>
      <c r="BK98" s="76" t="s">
        <v>16</v>
      </c>
      <c r="BL98" s="76" t="s">
        <v>16</v>
      </c>
      <c r="BM98" s="76"/>
      <c r="BN98" s="76" t="s">
        <v>16</v>
      </c>
      <c r="BO98" s="76" t="s">
        <v>16</v>
      </c>
      <c r="BP98" s="124" t="str">
        <f>IF(OR(BA98="x",BA98=""),"",IF(AND($BO$29=1,BK98&lt;&gt;""),1,IF(AND($BO$29=2,BL98&lt;&gt;""),1,IF(AND($BO$29=3,BM98&lt;&gt;""),1,IF(AND($BO$29=4,BN98&lt;&gt;""),1,IF(AND($BO$29=5,BO98&lt;&gt;""),1,0))))))</f>
        <v/>
      </c>
      <c r="BQ98" s="65">
        <f>IF(BR98=0,0,IF(OR(BA98="x",BA98=""),0,IF(BA98="Y",2,0)))</f>
        <v>0</v>
      </c>
      <c r="BR98" s="126">
        <f>IF(BA98="N",0,SUM(BK99:BO99))</f>
        <v>1</v>
      </c>
      <c r="BS98" s="57"/>
      <c r="BT98" s="57"/>
      <c r="BU98" s="57"/>
      <c r="BV98" s="57"/>
      <c r="BW98" s="57"/>
      <c r="BX98" s="57"/>
      <c r="BY98" s="57"/>
      <c r="BZ98" s="57"/>
      <c r="CA98" s="57"/>
      <c r="CB98" s="57"/>
      <c r="CC98" s="57"/>
      <c r="CD98" s="57"/>
      <c r="CE98" s="57"/>
      <c r="CF98" s="57"/>
      <c r="CG98" s="57"/>
      <c r="CH98" s="57"/>
      <c r="CI98" s="57"/>
      <c r="CJ98" s="57"/>
      <c r="CK98" s="57"/>
      <c r="CL98" s="57"/>
      <c r="CM98" s="57"/>
    </row>
    <row r="99" spans="1:91" s="19" customFormat="1" ht="3.75" customHeight="1">
      <c r="A99" s="95"/>
      <c r="B99" s="129"/>
      <c r="C99" s="159"/>
      <c r="D99" s="129"/>
      <c r="E99" s="159"/>
      <c r="F99" s="234"/>
      <c r="G99" s="132"/>
      <c r="H99" s="136"/>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8"/>
      <c r="AZ99" s="130"/>
      <c r="BA99" s="129"/>
      <c r="BB99" s="129"/>
      <c r="BC99" s="129"/>
      <c r="BD99" s="130"/>
      <c r="BE99" s="197"/>
      <c r="BF99" s="62"/>
      <c r="BG99" s="57"/>
      <c r="BH99" s="57"/>
      <c r="BI99" s="57"/>
      <c r="BJ99" s="125"/>
      <c r="BK99" s="126">
        <f>IF(AND($BO$29=1,BK98&lt;&gt;""),1,0)</f>
        <v>1</v>
      </c>
      <c r="BL99" s="126">
        <f>IF(AND($BO$29=2,BL98&lt;&gt;""),1,0)</f>
        <v>0</v>
      </c>
      <c r="BM99" s="126">
        <f>IF(AND($BO$29=3,BM98&lt;&gt;""),1,0)</f>
        <v>0</v>
      </c>
      <c r="BN99" s="126">
        <f>IF(AND($BO$29=4,BN98&lt;&gt;""),1,0)</f>
        <v>0</v>
      </c>
      <c r="BO99" s="126">
        <f>IF(AND($BO$29=5,BO98&lt;&gt;""),1,0)</f>
        <v>0</v>
      </c>
      <c r="BP99" s="78"/>
      <c r="BQ99" s="78"/>
      <c r="BR99" s="84"/>
      <c r="BS99" s="57"/>
      <c r="BT99" s="57"/>
      <c r="BU99" s="57"/>
      <c r="BV99" s="57"/>
      <c r="BW99" s="57"/>
      <c r="BX99" s="57"/>
      <c r="BY99" s="57"/>
      <c r="BZ99" s="57"/>
      <c r="CA99" s="57"/>
      <c r="CB99" s="57"/>
      <c r="CC99" s="57"/>
      <c r="CD99" s="57"/>
      <c r="CE99" s="57"/>
      <c r="CF99" s="57"/>
      <c r="CG99" s="57"/>
      <c r="CH99" s="57"/>
      <c r="CI99" s="57"/>
      <c r="CJ99" s="57"/>
      <c r="CK99" s="57"/>
      <c r="CL99" s="57"/>
      <c r="CM99" s="57"/>
    </row>
    <row r="100" spans="1:91" s="19" customFormat="1">
      <c r="A100" s="95"/>
      <c r="B100" s="129"/>
      <c r="C100" s="159"/>
      <c r="D100" s="129"/>
      <c r="E100" s="159"/>
      <c r="F100" s="234"/>
      <c r="G100" s="236" t="str">
        <f>CONCATENATE(E96,".2")</f>
        <v>1.5.2</v>
      </c>
      <c r="H100" s="133"/>
      <c r="I100" s="134" t="s">
        <v>329</v>
      </c>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5"/>
      <c r="AZ100" s="130"/>
      <c r="BA100" s="1011"/>
      <c r="BB100" s="1012"/>
      <c r="BC100" s="1013"/>
      <c r="BD100" s="130"/>
      <c r="BE100" s="197"/>
      <c r="BF100" s="62"/>
      <c r="BG100" s="57"/>
      <c r="BH100" s="57"/>
      <c r="BI100" s="57"/>
      <c r="BJ100" s="147"/>
      <c r="BK100" s="149"/>
      <c r="BL100" s="149"/>
      <c r="BM100" s="149"/>
      <c r="BN100" s="149"/>
      <c r="BO100" s="149"/>
      <c r="BP100" s="124" t="str">
        <f>IF(OR(BA100="x",BA100=""),"",IF(AND($BO$29=1,BK100&lt;&gt;""),1,IF(AND($BO$29=2,BL100&lt;&gt;""),1,IF(AND($BO$29=3,BM100&lt;&gt;""),1,IF(AND($BO$29=4,BN100&lt;&gt;""),1,IF(AND($BO$29=5,BO100&lt;&gt;""),1,0))))))</f>
        <v/>
      </c>
      <c r="BQ100" s="65">
        <f>IF(BR98=0,0,IF(OR(BA100="x",BA100=""),0,BA100))</f>
        <v>0</v>
      </c>
      <c r="BR100" s="151"/>
      <c r="BS100" s="57"/>
      <c r="BT100" s="57"/>
      <c r="BU100" s="57"/>
      <c r="BV100" s="57"/>
      <c r="BW100" s="57"/>
      <c r="BX100" s="57"/>
      <c r="BY100" s="57"/>
      <c r="BZ100" s="57"/>
      <c r="CA100" s="57"/>
      <c r="CB100" s="57"/>
      <c r="CC100" s="57"/>
      <c r="CD100" s="57"/>
      <c r="CE100" s="57"/>
      <c r="CF100" s="57"/>
      <c r="CG100" s="57"/>
      <c r="CH100" s="57"/>
      <c r="CI100" s="57"/>
      <c r="CJ100" s="57"/>
      <c r="CK100" s="57"/>
      <c r="CL100" s="57"/>
      <c r="CM100" s="57"/>
    </row>
    <row r="101" spans="1:91" s="140" customFormat="1">
      <c r="A101" s="95"/>
      <c r="B101" s="144"/>
      <c r="C101" s="160"/>
      <c r="D101" s="144"/>
      <c r="E101" s="160"/>
      <c r="F101" s="238"/>
      <c r="G101" s="141"/>
      <c r="H101" s="142"/>
      <c r="I101" s="143" t="s">
        <v>4</v>
      </c>
      <c r="J101" s="144"/>
      <c r="K101" s="316" t="s">
        <v>529</v>
      </c>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44"/>
      <c r="AU101" s="144"/>
      <c r="AV101" s="144"/>
      <c r="AW101" s="144"/>
      <c r="AX101" s="144"/>
      <c r="AY101" s="145"/>
      <c r="AZ101" s="146"/>
      <c r="BA101" s="144"/>
      <c r="BB101" s="144"/>
      <c r="BC101" s="144"/>
      <c r="BD101" s="146"/>
      <c r="BE101" s="210"/>
      <c r="BF101" s="147"/>
      <c r="BG101" s="148"/>
      <c r="BH101" s="148"/>
      <c r="BI101" s="148"/>
      <c r="BJ101" s="147"/>
      <c r="BK101" s="149"/>
      <c r="BL101" s="149"/>
      <c r="BM101" s="149"/>
      <c r="BN101" s="149"/>
      <c r="BO101" s="149"/>
      <c r="BP101" s="152"/>
      <c r="BQ101" s="152"/>
      <c r="BR101" s="151"/>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row>
    <row r="102" spans="1:91" s="140" customFormat="1">
      <c r="A102" s="95"/>
      <c r="B102" s="144"/>
      <c r="C102" s="160"/>
      <c r="D102" s="144"/>
      <c r="E102" s="160"/>
      <c r="F102" s="238"/>
      <c r="G102" s="141"/>
      <c r="H102" s="142"/>
      <c r="I102" s="143" t="s">
        <v>5</v>
      </c>
      <c r="J102" s="144"/>
      <c r="K102" s="139" t="s">
        <v>251</v>
      </c>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44"/>
      <c r="AU102" s="144"/>
      <c r="AV102" s="144"/>
      <c r="AW102" s="144"/>
      <c r="AX102" s="144"/>
      <c r="AY102" s="145"/>
      <c r="AZ102" s="146"/>
      <c r="BA102" s="144"/>
      <c r="BB102" s="144"/>
      <c r="BC102" s="144"/>
      <c r="BD102" s="146"/>
      <c r="BE102" s="210"/>
      <c r="BF102" s="147"/>
      <c r="BG102" s="148"/>
      <c r="BH102" s="148"/>
      <c r="BI102" s="148"/>
      <c r="BJ102" s="147"/>
      <c r="BK102" s="149"/>
      <c r="BL102" s="149"/>
      <c r="BM102" s="149"/>
      <c r="BN102" s="149"/>
      <c r="BO102" s="149"/>
      <c r="BP102" s="150"/>
      <c r="BQ102" s="150"/>
      <c r="BR102" s="151"/>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row>
    <row r="103" spans="1:91" s="140" customFormat="1">
      <c r="A103" s="95"/>
      <c r="B103" s="144"/>
      <c r="C103" s="160"/>
      <c r="D103" s="144"/>
      <c r="E103" s="160"/>
      <c r="F103" s="238"/>
      <c r="G103" s="141"/>
      <c r="H103" s="142"/>
      <c r="I103" s="143" t="s">
        <v>6</v>
      </c>
      <c r="J103" s="144"/>
      <c r="K103" s="139" t="s">
        <v>248</v>
      </c>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44"/>
      <c r="AU103" s="144"/>
      <c r="AV103" s="144"/>
      <c r="AW103" s="144"/>
      <c r="AX103" s="144"/>
      <c r="AY103" s="145"/>
      <c r="AZ103" s="146"/>
      <c r="BA103" s="144"/>
      <c r="BB103" s="144"/>
      <c r="BC103" s="144"/>
      <c r="BD103" s="146"/>
      <c r="BE103" s="210"/>
      <c r="BF103" s="147"/>
      <c r="BG103" s="148"/>
      <c r="BH103" s="148"/>
      <c r="BI103" s="148"/>
      <c r="BJ103" s="147"/>
      <c r="BK103" s="149"/>
      <c r="BL103" s="149"/>
      <c r="BM103" s="149"/>
      <c r="BN103" s="149"/>
      <c r="BO103" s="149"/>
      <c r="BP103" s="150"/>
      <c r="BQ103" s="150"/>
      <c r="BR103" s="151"/>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row>
    <row r="104" spans="1:91" s="140" customFormat="1">
      <c r="A104" s="95"/>
      <c r="B104" s="144"/>
      <c r="C104" s="160"/>
      <c r="D104" s="144"/>
      <c r="E104" s="160"/>
      <c r="F104" s="238"/>
      <c r="G104" s="141"/>
      <c r="H104" s="142"/>
      <c r="I104" s="143" t="s">
        <v>7</v>
      </c>
      <c r="J104" s="144"/>
      <c r="K104" s="139" t="s">
        <v>250</v>
      </c>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44"/>
      <c r="AU104" s="144"/>
      <c r="AV104" s="144"/>
      <c r="AW104" s="144"/>
      <c r="AX104" s="144"/>
      <c r="AY104" s="145"/>
      <c r="AZ104" s="146"/>
      <c r="BA104" s="144"/>
      <c r="BB104" s="144"/>
      <c r="BC104" s="144"/>
      <c r="BD104" s="146"/>
      <c r="BE104" s="210"/>
      <c r="BF104" s="147"/>
      <c r="BG104" s="148"/>
      <c r="BH104" s="148"/>
      <c r="BI104" s="148"/>
      <c r="BJ104" s="147"/>
      <c r="BK104" s="149"/>
      <c r="BL104" s="149"/>
      <c r="BM104" s="149"/>
      <c r="BN104" s="149"/>
      <c r="BO104" s="149"/>
      <c r="BP104" s="150"/>
      <c r="BQ104" s="150"/>
      <c r="BR104" s="151"/>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row>
    <row r="105" spans="1:91" s="140" customFormat="1">
      <c r="A105" s="95"/>
      <c r="B105" s="144"/>
      <c r="C105" s="160"/>
      <c r="D105" s="144"/>
      <c r="E105" s="160"/>
      <c r="F105" s="238"/>
      <c r="G105" s="141"/>
      <c r="H105" s="142"/>
      <c r="I105" s="143" t="s">
        <v>8</v>
      </c>
      <c r="J105" s="144"/>
      <c r="K105" s="139" t="s">
        <v>249</v>
      </c>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44"/>
      <c r="AU105" s="144"/>
      <c r="AV105" s="144"/>
      <c r="AW105" s="144"/>
      <c r="AX105" s="144"/>
      <c r="AY105" s="145"/>
      <c r="AZ105" s="146"/>
      <c r="BA105" s="144"/>
      <c r="BB105" s="144"/>
      <c r="BC105" s="144"/>
      <c r="BD105" s="146"/>
      <c r="BE105" s="210"/>
      <c r="BF105" s="147"/>
      <c r="BG105" s="148"/>
      <c r="BH105" s="148"/>
      <c r="BI105" s="148"/>
      <c r="BJ105" s="147"/>
      <c r="BK105" s="149"/>
      <c r="BL105" s="149"/>
      <c r="BM105" s="149"/>
      <c r="BN105" s="149"/>
      <c r="BO105" s="149"/>
      <c r="BP105" s="150"/>
      <c r="BQ105" s="150"/>
      <c r="BR105" s="151"/>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row>
    <row r="106" spans="1:91" s="19" customFormat="1" ht="3.75" customHeight="1">
      <c r="A106" s="95"/>
      <c r="B106" s="129"/>
      <c r="C106" s="159"/>
      <c r="D106" s="129"/>
      <c r="E106" s="159"/>
      <c r="F106" s="234"/>
      <c r="G106" s="132"/>
      <c r="H106" s="136"/>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8"/>
      <c r="AZ106" s="130"/>
      <c r="BA106" s="129"/>
      <c r="BB106" s="129"/>
      <c r="BC106" s="129"/>
      <c r="BD106" s="130"/>
      <c r="BE106" s="197"/>
      <c r="BF106" s="62"/>
      <c r="BG106" s="57"/>
      <c r="BH106" s="57"/>
      <c r="BI106" s="57"/>
      <c r="BJ106" s="62"/>
      <c r="BK106" s="58"/>
      <c r="BL106" s="58"/>
      <c r="BM106" s="58"/>
      <c r="BN106" s="58"/>
      <c r="BO106" s="58"/>
      <c r="BP106" s="131"/>
      <c r="BQ106" s="131"/>
      <c r="BR106" s="84"/>
      <c r="BS106" s="57"/>
      <c r="BT106" s="57"/>
      <c r="BU106" s="57"/>
      <c r="BV106" s="57"/>
      <c r="BW106" s="57"/>
      <c r="BX106" s="57"/>
      <c r="BY106" s="57"/>
      <c r="BZ106" s="57"/>
      <c r="CA106" s="57"/>
      <c r="CB106" s="57"/>
      <c r="CC106" s="57"/>
      <c r="CD106" s="57"/>
      <c r="CE106" s="57"/>
      <c r="CF106" s="57"/>
      <c r="CG106" s="57"/>
      <c r="CH106" s="57"/>
      <c r="CI106" s="57"/>
      <c r="CJ106" s="57"/>
      <c r="CK106" s="57"/>
      <c r="CL106" s="57"/>
      <c r="CM106" s="57"/>
    </row>
    <row r="107" spans="1:91" s="19" customFormat="1">
      <c r="A107" s="95"/>
      <c r="B107" s="129"/>
      <c r="C107" s="159"/>
      <c r="D107" s="129"/>
      <c r="E107" s="159"/>
      <c r="F107" s="234"/>
      <c r="G107" s="236" t="str">
        <f>CONCATENATE(E96,".3")</f>
        <v>1.5.3</v>
      </c>
      <c r="H107" s="133"/>
      <c r="I107" s="134" t="s">
        <v>328</v>
      </c>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5"/>
      <c r="AZ107" s="130"/>
      <c r="BA107" s="1011"/>
      <c r="BB107" s="1012"/>
      <c r="BC107" s="1013"/>
      <c r="BD107" s="130"/>
      <c r="BE107" s="197"/>
      <c r="BF107" s="62"/>
      <c r="BG107" s="57"/>
      <c r="BH107" s="57"/>
      <c r="BI107" s="57"/>
      <c r="BJ107" s="147"/>
      <c r="BK107" s="149"/>
      <c r="BL107" s="149"/>
      <c r="BM107" s="149"/>
      <c r="BN107" s="149"/>
      <c r="BO107" s="149"/>
      <c r="BP107" s="124" t="str">
        <f>IF(OR(BA107="x",BA107=""),"",IF(AND($BO$29=1,BK107&lt;&gt;""),1,IF(AND($BO$29=2,BL107&lt;&gt;""),1,IF(AND($BO$29=3,BM107&lt;&gt;""),1,IF(AND($BO$29=4,BN107&lt;&gt;""),1,IF(AND($BO$29=5,BO107&lt;&gt;""),1,0))))))</f>
        <v/>
      </c>
      <c r="BQ107" s="65">
        <f>IF(BR98=0,0,IF(OR(BA107="x",BA107=""),0,BA107))</f>
        <v>0</v>
      </c>
      <c r="BR107" s="151"/>
      <c r="BS107" s="57"/>
      <c r="BT107" s="57"/>
      <c r="BU107" s="57"/>
      <c r="BV107" s="57"/>
      <c r="BW107" s="57"/>
      <c r="BX107" s="57"/>
      <c r="BY107" s="57"/>
      <c r="BZ107" s="57"/>
      <c r="CA107" s="57"/>
      <c r="CB107" s="57"/>
      <c r="CC107" s="57"/>
      <c r="CD107" s="57"/>
      <c r="CE107" s="57"/>
      <c r="CF107" s="57"/>
      <c r="CG107" s="57"/>
      <c r="CH107" s="57"/>
      <c r="CI107" s="57"/>
      <c r="CJ107" s="57"/>
      <c r="CK107" s="57"/>
      <c r="CL107" s="57"/>
      <c r="CM107" s="57"/>
    </row>
    <row r="108" spans="1:91" s="19" customFormat="1" ht="3.75" customHeight="1">
      <c r="A108" s="95"/>
      <c r="B108" s="129"/>
      <c r="C108" s="159"/>
      <c r="D108" s="129"/>
      <c r="E108" s="159"/>
      <c r="F108" s="234"/>
      <c r="G108" s="132"/>
      <c r="H108" s="136"/>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8"/>
      <c r="AZ108" s="130"/>
      <c r="BA108" s="129"/>
      <c r="BB108" s="129"/>
      <c r="BC108" s="129"/>
      <c r="BD108" s="130"/>
      <c r="BE108" s="197"/>
      <c r="BF108" s="62"/>
      <c r="BG108" s="57"/>
      <c r="BH108" s="57"/>
      <c r="BI108" s="57"/>
      <c r="BJ108" s="147"/>
      <c r="BK108" s="149"/>
      <c r="BL108" s="149"/>
      <c r="BM108" s="149"/>
      <c r="BN108" s="149"/>
      <c r="BO108" s="149"/>
      <c r="BP108" s="78"/>
      <c r="BQ108" s="78"/>
      <c r="BR108" s="84"/>
      <c r="BS108" s="57"/>
      <c r="BT108" s="57"/>
      <c r="BU108" s="57"/>
      <c r="BV108" s="57"/>
      <c r="BW108" s="57"/>
      <c r="BX108" s="57"/>
      <c r="BY108" s="57"/>
      <c r="BZ108" s="57"/>
      <c r="CA108" s="57"/>
      <c r="CB108" s="57"/>
      <c r="CC108" s="57"/>
      <c r="CD108" s="57"/>
      <c r="CE108" s="57"/>
      <c r="CF108" s="57"/>
      <c r="CG108" s="57"/>
      <c r="CH108" s="57"/>
      <c r="CI108" s="57"/>
      <c r="CJ108" s="57"/>
      <c r="CK108" s="57"/>
      <c r="CL108" s="57"/>
      <c r="CM108" s="57"/>
    </row>
    <row r="109" spans="1:91" s="19" customFormat="1">
      <c r="A109" s="95"/>
      <c r="B109" s="129"/>
      <c r="C109" s="159"/>
      <c r="D109" s="129"/>
      <c r="E109" s="159"/>
      <c r="F109" s="234"/>
      <c r="G109" s="236" t="str">
        <f>CONCATENATE(E96,".4")</f>
        <v>1.5.4</v>
      </c>
      <c r="H109" s="133"/>
      <c r="I109" s="134" t="s">
        <v>9</v>
      </c>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5"/>
      <c r="AZ109" s="130"/>
      <c r="BA109" s="1011"/>
      <c r="BB109" s="1012"/>
      <c r="BC109" s="1013"/>
      <c r="BD109" s="130"/>
      <c r="BE109" s="197"/>
      <c r="BF109" s="62"/>
      <c r="BG109" s="57"/>
      <c r="BH109" s="57"/>
      <c r="BI109" s="57"/>
      <c r="BJ109" s="147"/>
      <c r="BK109" s="149"/>
      <c r="BL109" s="149"/>
      <c r="BM109" s="149"/>
      <c r="BN109" s="149"/>
      <c r="BO109" s="149"/>
      <c r="BP109" s="124" t="str">
        <f>IF(OR(BA109="x",BA109=""),"",IF(AND($BO$29=1,BK109&lt;&gt;""),1,IF(AND($BO$29=2,BL109&lt;&gt;""),1,IF(AND($BO$29=3,BM109&lt;&gt;""),1,IF(AND($BO$29=4,BN109&lt;&gt;""),1,IF(AND($BO$29=5,BO109&lt;&gt;""),1,0))))))</f>
        <v/>
      </c>
      <c r="BQ109" s="65">
        <f>IF(BR98=0,0,IF(OR(BA109="x",BA109=""),0,BA109))</f>
        <v>0</v>
      </c>
      <c r="BR109" s="151"/>
      <c r="BS109" s="57"/>
      <c r="BT109" s="57"/>
      <c r="BU109" s="57"/>
      <c r="BV109" s="57"/>
      <c r="BW109" s="57"/>
      <c r="BX109" s="57"/>
      <c r="BY109" s="57"/>
      <c r="BZ109" s="57"/>
      <c r="CA109" s="57"/>
      <c r="CB109" s="57"/>
      <c r="CC109" s="57"/>
      <c r="CD109" s="57"/>
      <c r="CE109" s="57"/>
      <c r="CF109" s="57"/>
      <c r="CG109" s="57"/>
      <c r="CH109" s="57"/>
      <c r="CI109" s="57"/>
      <c r="CJ109" s="57"/>
      <c r="CK109" s="57"/>
      <c r="CL109" s="57"/>
      <c r="CM109" s="57"/>
    </row>
    <row r="110" spans="1:91" s="19" customFormat="1" ht="3.75" customHeight="1">
      <c r="A110" s="95"/>
      <c r="B110" s="129"/>
      <c r="C110" s="159"/>
      <c r="D110" s="129"/>
      <c r="E110" s="159"/>
      <c r="F110" s="234"/>
      <c r="G110" s="132"/>
      <c r="H110" s="136"/>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8"/>
      <c r="AZ110" s="130"/>
      <c r="BA110" s="129"/>
      <c r="BB110" s="129"/>
      <c r="BC110" s="129"/>
      <c r="BD110" s="130"/>
      <c r="BE110" s="197"/>
      <c r="BF110" s="62"/>
      <c r="BG110" s="57"/>
      <c r="BH110" s="57"/>
      <c r="BI110" s="57"/>
      <c r="BJ110" s="147"/>
      <c r="BK110" s="149"/>
      <c r="BL110" s="149"/>
      <c r="BM110" s="149"/>
      <c r="BN110" s="149"/>
      <c r="BO110" s="149"/>
      <c r="BP110" s="78"/>
      <c r="BQ110" s="78"/>
      <c r="BR110" s="84"/>
      <c r="BS110" s="57"/>
      <c r="BT110" s="57"/>
      <c r="BU110" s="57"/>
      <c r="BV110" s="57"/>
      <c r="BW110" s="57"/>
      <c r="BX110" s="57"/>
      <c r="BY110" s="57"/>
      <c r="BZ110" s="57"/>
      <c r="CA110" s="57"/>
      <c r="CB110" s="57"/>
      <c r="CC110" s="57"/>
      <c r="CD110" s="57"/>
      <c r="CE110" s="57"/>
      <c r="CF110" s="57"/>
      <c r="CG110" s="57"/>
      <c r="CH110" s="57"/>
      <c r="CI110" s="57"/>
      <c r="CJ110" s="57"/>
      <c r="CK110" s="57"/>
      <c r="CL110" s="57"/>
      <c r="CM110" s="57"/>
    </row>
    <row r="111" spans="1:91" s="19" customFormat="1">
      <c r="A111" s="95"/>
      <c r="B111" s="129"/>
      <c r="C111" s="159"/>
      <c r="D111" s="129"/>
      <c r="E111" s="159"/>
      <c r="F111" s="234"/>
      <c r="G111" s="127"/>
      <c r="H111" s="128"/>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30"/>
      <c r="BA111" s="129"/>
      <c r="BB111" s="129"/>
      <c r="BC111" s="129"/>
      <c r="BD111" s="130"/>
      <c r="BE111" s="197"/>
      <c r="BF111" s="62"/>
      <c r="BG111" s="57"/>
      <c r="BH111" s="57"/>
      <c r="BI111" s="57"/>
      <c r="BJ111" s="62"/>
      <c r="BK111" s="265" t="s">
        <v>228</v>
      </c>
      <c r="BL111" s="266"/>
      <c r="BM111" s="266"/>
      <c r="BN111" s="266"/>
      <c r="BO111" s="267"/>
      <c r="BP111" s="131"/>
      <c r="BQ111" s="131"/>
      <c r="BR111" s="84"/>
      <c r="BS111" s="57"/>
      <c r="BT111" s="57"/>
      <c r="BU111" s="57"/>
      <c r="BV111" s="57"/>
      <c r="BW111" s="57"/>
      <c r="BX111" s="57"/>
      <c r="BY111" s="57"/>
      <c r="BZ111" s="57"/>
      <c r="CA111" s="57"/>
      <c r="CB111" s="57"/>
      <c r="CC111" s="57"/>
      <c r="CD111" s="57"/>
      <c r="CE111" s="57"/>
      <c r="CF111" s="57"/>
      <c r="CG111" s="57"/>
      <c r="CH111" s="57"/>
      <c r="CI111" s="57"/>
      <c r="CJ111" s="57"/>
      <c r="CK111" s="57"/>
      <c r="CL111" s="57"/>
      <c r="CM111" s="57"/>
    </row>
    <row r="112" spans="1:91" s="19" customFormat="1">
      <c r="A112" s="95"/>
      <c r="B112" s="129"/>
      <c r="C112" s="159"/>
      <c r="D112" s="129"/>
      <c r="E112" s="237" t="str">
        <f>CONCATENATE($C$30,"6")</f>
        <v>1.6</v>
      </c>
      <c r="F112" s="235"/>
      <c r="G112" s="1023" t="str">
        <f>IF(F22="","",F22)</f>
        <v>Loss Prevention</v>
      </c>
      <c r="H112" s="1024"/>
      <c r="I112" s="1024"/>
      <c r="J112" s="1024"/>
      <c r="K112" s="1024"/>
      <c r="L112" s="1024"/>
      <c r="M112" s="1024"/>
      <c r="N112" s="1024"/>
      <c r="O112" s="1024"/>
      <c r="P112" s="1024"/>
      <c r="Q112" s="1024"/>
      <c r="R112" s="1024"/>
      <c r="S112" s="1024"/>
      <c r="T112" s="1024"/>
      <c r="U112" s="1024"/>
      <c r="V112" s="1024"/>
      <c r="W112" s="1024"/>
      <c r="X112" s="1024"/>
      <c r="Y112" s="1024"/>
      <c r="Z112" s="1024"/>
      <c r="AA112" s="1024"/>
      <c r="AB112" s="1024"/>
      <c r="AC112" s="1024"/>
      <c r="AD112" s="1024"/>
      <c r="AE112" s="1024"/>
      <c r="AF112" s="1024"/>
      <c r="AG112" s="1024"/>
      <c r="AH112" s="1024"/>
      <c r="AI112" s="1024"/>
      <c r="AJ112" s="1024"/>
      <c r="AK112" s="1024"/>
      <c r="AL112" s="1024"/>
      <c r="AM112" s="1024"/>
      <c r="AN112" s="1024"/>
      <c r="AO112" s="1024"/>
      <c r="AP112" s="1025"/>
      <c r="AQ112" s="1025"/>
      <c r="AR112" s="1025"/>
      <c r="AS112" s="1025"/>
      <c r="AT112" s="1025"/>
      <c r="AU112" s="1025"/>
      <c r="AV112" s="1025"/>
      <c r="AW112" s="1025"/>
      <c r="AX112" s="1025"/>
      <c r="AY112" s="1025"/>
      <c r="AZ112" s="1021" t="str">
        <f>IF(BA114="N",BQ112,IF(BR114=0,"",IF(BA114="Y",SUM(BQ112/BP112),"")))</f>
        <v/>
      </c>
      <c r="BA112" s="1021"/>
      <c r="BB112" s="1021"/>
      <c r="BC112" s="1021"/>
      <c r="BD112" s="1022"/>
      <c r="BE112" s="47"/>
      <c r="BF112" s="62"/>
      <c r="BG112" s="57"/>
      <c r="BH112" s="57"/>
      <c r="BI112" s="57"/>
      <c r="BJ112" s="60" t="s">
        <v>227</v>
      </c>
      <c r="BK112" s="60">
        <v>1</v>
      </c>
      <c r="BL112" s="163">
        <v>2</v>
      </c>
      <c r="BM112" s="60">
        <v>3</v>
      </c>
      <c r="BN112" s="60">
        <v>4</v>
      </c>
      <c r="BO112" s="60">
        <v>5</v>
      </c>
      <c r="BP112" s="65">
        <f>IF(BA114="N",8,IF(BR114=0,0,IF(BP114="",0,8)))</f>
        <v>0</v>
      </c>
      <c r="BQ112" s="65">
        <f>SUM(BQ114:BQ125)</f>
        <v>0</v>
      </c>
      <c r="BR112" s="164" t="str">
        <f>IF(BA114="N",0,IF(BP112=0,"",IF(SUM(BQ112/BP112)&gt;1,1,SUM(BQ112/BP112))))</f>
        <v/>
      </c>
      <c r="BS112" s="57"/>
      <c r="BT112" s="57"/>
      <c r="BU112" s="57"/>
      <c r="BV112" s="57"/>
      <c r="BW112" s="57"/>
      <c r="BX112" s="57"/>
      <c r="BY112" s="57"/>
      <c r="BZ112" s="57"/>
      <c r="CA112" s="57"/>
      <c r="CB112" s="57"/>
      <c r="CC112" s="57"/>
      <c r="CD112" s="57"/>
      <c r="CE112" s="57"/>
      <c r="CF112" s="57"/>
      <c r="CG112" s="57"/>
      <c r="CH112" s="57"/>
      <c r="CI112" s="57"/>
      <c r="CJ112" s="57"/>
      <c r="CK112" s="57"/>
      <c r="CL112" s="57"/>
      <c r="CM112" s="57"/>
    </row>
    <row r="113" spans="1:91" s="19" customFormat="1" ht="3.75" customHeight="1">
      <c r="A113" s="95"/>
      <c r="B113" s="129"/>
      <c r="C113" s="159"/>
      <c r="D113" s="129"/>
      <c r="E113" s="159"/>
      <c r="F113" s="234"/>
      <c r="G113" s="39"/>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40"/>
      <c r="BA113" s="40"/>
      <c r="BB113" s="40"/>
      <c r="BC113" s="40"/>
      <c r="BD113" s="128"/>
      <c r="BE113" s="197"/>
      <c r="BF113" s="62"/>
      <c r="BG113" s="57"/>
      <c r="BH113" s="57"/>
      <c r="BI113" s="57"/>
      <c r="BJ113" s="85"/>
      <c r="BK113" s="77"/>
      <c r="BL113" s="77"/>
      <c r="BM113" s="58"/>
      <c r="BN113" s="58"/>
      <c r="BO113" s="58"/>
      <c r="BP113" s="78"/>
      <c r="BQ113" s="78"/>
      <c r="BR113" s="79"/>
      <c r="BS113" s="57"/>
      <c r="BT113" s="57"/>
      <c r="BU113" s="57"/>
      <c r="BV113" s="57"/>
      <c r="BW113" s="57"/>
      <c r="BX113" s="57"/>
      <c r="BY113" s="57"/>
      <c r="BZ113" s="57"/>
      <c r="CA113" s="57"/>
      <c r="CB113" s="57"/>
      <c r="CC113" s="57"/>
      <c r="CD113" s="57"/>
      <c r="CE113" s="57"/>
      <c r="CF113" s="57"/>
      <c r="CG113" s="57"/>
      <c r="CH113" s="57"/>
      <c r="CI113" s="57"/>
      <c r="CJ113" s="57"/>
      <c r="CK113" s="57"/>
      <c r="CL113" s="57"/>
      <c r="CM113" s="57"/>
    </row>
    <row r="114" spans="1:91" s="19" customFormat="1">
      <c r="A114" s="95"/>
      <c r="B114" s="129"/>
      <c r="C114" s="159"/>
      <c r="D114" s="129"/>
      <c r="E114" s="159"/>
      <c r="F114" s="234"/>
      <c r="G114" s="236" t="str">
        <f>CONCATENATE(E112,".1")</f>
        <v>1.6.1</v>
      </c>
      <c r="H114" s="133"/>
      <c r="I114" s="134" t="s">
        <v>3</v>
      </c>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55" t="s">
        <v>12</v>
      </c>
      <c r="AX114" s="134"/>
      <c r="AY114" s="135"/>
      <c r="AZ114" s="130"/>
      <c r="BA114" s="1011"/>
      <c r="BB114" s="1012"/>
      <c r="BC114" s="1013"/>
      <c r="BD114" s="130"/>
      <c r="BE114" s="197"/>
      <c r="BF114" s="62"/>
      <c r="BG114" s="57"/>
      <c r="BH114" s="57"/>
      <c r="BI114" s="57"/>
      <c r="BJ114" s="64" t="s">
        <v>88</v>
      </c>
      <c r="BK114" s="76" t="s">
        <v>16</v>
      </c>
      <c r="BL114" s="76" t="s">
        <v>16</v>
      </c>
      <c r="BM114" s="76"/>
      <c r="BN114" s="76" t="s">
        <v>16</v>
      </c>
      <c r="BO114" s="76" t="s">
        <v>16</v>
      </c>
      <c r="BP114" s="124" t="str">
        <f>IF(OR(BA114="x",BA114=""),"",IF(AND($BO$29=1,BK114&lt;&gt;""),1,IF(AND($BO$29=2,BL114&lt;&gt;""),1,IF(AND($BO$29=3,BM114&lt;&gt;""),1,IF(AND($BO$29=4,BN114&lt;&gt;""),1,IF(AND($BO$29=5,BO114&lt;&gt;""),1,0))))))</f>
        <v/>
      </c>
      <c r="BQ114" s="65">
        <f>IF(BR114=0,0,IF(OR(BA114="x",BA114=""),0,IF(BA114="Y",2,0)))</f>
        <v>0</v>
      </c>
      <c r="BR114" s="126">
        <f>IF(BA114="N",0,SUM(BK115:BO115))</f>
        <v>1</v>
      </c>
      <c r="BS114" s="57"/>
      <c r="BT114" s="57"/>
      <c r="BU114" s="57"/>
      <c r="BV114" s="57"/>
      <c r="BW114" s="57"/>
      <c r="BX114" s="57"/>
      <c r="BY114" s="57"/>
      <c r="BZ114" s="57"/>
      <c r="CA114" s="57"/>
      <c r="CB114" s="57"/>
      <c r="CC114" s="57"/>
      <c r="CD114" s="57"/>
      <c r="CE114" s="57"/>
      <c r="CF114" s="57"/>
      <c r="CG114" s="57"/>
      <c r="CH114" s="57"/>
      <c r="CI114" s="57"/>
      <c r="CJ114" s="57"/>
      <c r="CK114" s="57"/>
      <c r="CL114" s="57"/>
      <c r="CM114" s="57"/>
    </row>
    <row r="115" spans="1:91" s="19" customFormat="1" ht="3.75" customHeight="1">
      <c r="A115" s="95"/>
      <c r="B115" s="129"/>
      <c r="C115" s="159"/>
      <c r="D115" s="129"/>
      <c r="E115" s="159"/>
      <c r="F115" s="234"/>
      <c r="G115" s="132"/>
      <c r="H115" s="136"/>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8"/>
      <c r="AZ115" s="130"/>
      <c r="BA115" s="129"/>
      <c r="BB115" s="129"/>
      <c r="BC115" s="129"/>
      <c r="BD115" s="130"/>
      <c r="BE115" s="197"/>
      <c r="BF115" s="62"/>
      <c r="BG115" s="57"/>
      <c r="BH115" s="57"/>
      <c r="BI115" s="57"/>
      <c r="BJ115" s="125"/>
      <c r="BK115" s="126">
        <f>IF(AND($BO$29=1,BK114&lt;&gt;""),1,0)</f>
        <v>1</v>
      </c>
      <c r="BL115" s="126">
        <f>IF(AND($BO$29=2,BL114&lt;&gt;""),1,0)</f>
        <v>0</v>
      </c>
      <c r="BM115" s="126">
        <f>IF(AND($BO$29=3,BM114&lt;&gt;""),1,0)</f>
        <v>0</v>
      </c>
      <c r="BN115" s="126">
        <f>IF(AND($BO$29=4,BN114&lt;&gt;""),1,0)</f>
        <v>0</v>
      </c>
      <c r="BO115" s="126">
        <f>IF(AND($BO$29=5,BO114&lt;&gt;""),1,0)</f>
        <v>0</v>
      </c>
      <c r="BP115" s="78"/>
      <c r="BQ115" s="78"/>
      <c r="BR115" s="84"/>
      <c r="BS115" s="57"/>
      <c r="BT115" s="57"/>
      <c r="BU115" s="57"/>
      <c r="BV115" s="57"/>
      <c r="BW115" s="57"/>
      <c r="BX115" s="57"/>
      <c r="BY115" s="57"/>
      <c r="BZ115" s="57"/>
      <c r="CA115" s="57"/>
      <c r="CB115" s="57"/>
      <c r="CC115" s="57"/>
      <c r="CD115" s="57"/>
      <c r="CE115" s="57"/>
      <c r="CF115" s="57"/>
      <c r="CG115" s="57"/>
      <c r="CH115" s="57"/>
      <c r="CI115" s="57"/>
      <c r="CJ115" s="57"/>
      <c r="CK115" s="57"/>
      <c r="CL115" s="57"/>
      <c r="CM115" s="57"/>
    </row>
    <row r="116" spans="1:91" s="19" customFormat="1">
      <c r="A116" s="95"/>
      <c r="B116" s="129"/>
      <c r="C116" s="159"/>
      <c r="D116" s="129"/>
      <c r="E116" s="159"/>
      <c r="F116" s="234"/>
      <c r="G116" s="236" t="str">
        <f>CONCATENATE(E112,".2")</f>
        <v>1.6.2</v>
      </c>
      <c r="H116" s="133"/>
      <c r="I116" s="134" t="s">
        <v>329</v>
      </c>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5"/>
      <c r="AZ116" s="130"/>
      <c r="BA116" s="1011"/>
      <c r="BB116" s="1012"/>
      <c r="BC116" s="1013"/>
      <c r="BD116" s="130"/>
      <c r="BE116" s="197"/>
      <c r="BF116" s="62"/>
      <c r="BG116" s="57"/>
      <c r="BH116" s="57"/>
      <c r="BI116" s="57"/>
      <c r="BJ116" s="147"/>
      <c r="BK116" s="149"/>
      <c r="BL116" s="149"/>
      <c r="BM116" s="149"/>
      <c r="BN116" s="149"/>
      <c r="BO116" s="149"/>
      <c r="BP116" s="124" t="str">
        <f>IF(OR(BA116="x",BA116=""),"",IF(AND($BO$29=1,BK116&lt;&gt;""),1,IF(AND($BO$29=2,BL116&lt;&gt;""),1,IF(AND($BO$29=3,BM116&lt;&gt;""),1,IF(AND($BO$29=4,BN116&lt;&gt;""),1,IF(AND($BO$29=5,BO116&lt;&gt;""),1,0))))))</f>
        <v/>
      </c>
      <c r="BQ116" s="65">
        <f>IF(BR114=0,0,IF(OR(BA116="x",BA116=""),0,BA116))</f>
        <v>0</v>
      </c>
      <c r="BR116" s="151"/>
      <c r="BS116" s="57"/>
      <c r="BT116" s="57"/>
      <c r="BU116" s="57"/>
      <c r="BV116" s="57"/>
      <c r="BW116" s="57"/>
      <c r="BX116" s="57"/>
      <c r="BY116" s="57"/>
      <c r="BZ116" s="57"/>
      <c r="CA116" s="57"/>
      <c r="CB116" s="57"/>
      <c r="CC116" s="57"/>
      <c r="CD116" s="57"/>
      <c r="CE116" s="57"/>
      <c r="CF116" s="57"/>
      <c r="CG116" s="57"/>
      <c r="CH116" s="57"/>
      <c r="CI116" s="57"/>
      <c r="CJ116" s="57"/>
      <c r="CK116" s="57"/>
      <c r="CL116" s="57"/>
      <c r="CM116" s="57"/>
    </row>
    <row r="117" spans="1:91" s="140" customFormat="1">
      <c r="A117" s="95"/>
      <c r="B117" s="144"/>
      <c r="C117" s="160"/>
      <c r="D117" s="144"/>
      <c r="E117" s="160"/>
      <c r="F117" s="238"/>
      <c r="G117" s="141"/>
      <c r="H117" s="142"/>
      <c r="I117" s="143" t="s">
        <v>4</v>
      </c>
      <c r="J117" s="144"/>
      <c r="K117" s="139" t="s">
        <v>255</v>
      </c>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44"/>
      <c r="AU117" s="144"/>
      <c r="AV117" s="144"/>
      <c r="AW117" s="144"/>
      <c r="AX117" s="144"/>
      <c r="AY117" s="145"/>
      <c r="AZ117" s="146"/>
      <c r="BA117" s="144"/>
      <c r="BB117" s="144"/>
      <c r="BC117" s="144"/>
      <c r="BD117" s="146"/>
      <c r="BE117" s="210"/>
      <c r="BF117" s="147"/>
      <c r="BG117" s="148"/>
      <c r="BH117" s="148"/>
      <c r="BI117" s="148"/>
      <c r="BJ117" s="147"/>
      <c r="BK117" s="149"/>
      <c r="BL117" s="149"/>
      <c r="BM117" s="149"/>
      <c r="BN117" s="149"/>
      <c r="BO117" s="149"/>
      <c r="BP117" s="152"/>
      <c r="BQ117" s="152"/>
      <c r="BR117" s="151"/>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row>
    <row r="118" spans="1:91" s="140" customFormat="1">
      <c r="A118" s="95"/>
      <c r="B118" s="144"/>
      <c r="C118" s="160"/>
      <c r="D118" s="144"/>
      <c r="E118" s="160"/>
      <c r="F118" s="238"/>
      <c r="G118" s="141"/>
      <c r="H118" s="142"/>
      <c r="I118" s="143" t="s">
        <v>5</v>
      </c>
      <c r="J118" s="144"/>
      <c r="K118" s="139" t="s">
        <v>257</v>
      </c>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44"/>
      <c r="AU118" s="144"/>
      <c r="AV118" s="144"/>
      <c r="AW118" s="144"/>
      <c r="AX118" s="144"/>
      <c r="AY118" s="145"/>
      <c r="AZ118" s="146"/>
      <c r="BA118" s="144"/>
      <c r="BB118" s="144"/>
      <c r="BC118" s="144"/>
      <c r="BD118" s="146"/>
      <c r="BE118" s="210"/>
      <c r="BF118" s="147"/>
      <c r="BG118" s="148"/>
      <c r="BH118" s="148"/>
      <c r="BI118" s="148"/>
      <c r="BJ118" s="147"/>
      <c r="BK118" s="149"/>
      <c r="BL118" s="149"/>
      <c r="BM118" s="149"/>
      <c r="BN118" s="149"/>
      <c r="BO118" s="149"/>
      <c r="BP118" s="150"/>
      <c r="BQ118" s="150"/>
      <c r="BR118" s="151"/>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row>
    <row r="119" spans="1:91" s="140" customFormat="1">
      <c r="A119" s="95"/>
      <c r="B119" s="144"/>
      <c r="C119" s="160"/>
      <c r="D119" s="144"/>
      <c r="E119" s="160"/>
      <c r="F119" s="238"/>
      <c r="G119" s="141"/>
      <c r="H119" s="142"/>
      <c r="I119" s="143" t="s">
        <v>6</v>
      </c>
      <c r="J119" s="144"/>
      <c r="K119" s="316" t="s">
        <v>336</v>
      </c>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44"/>
      <c r="AU119" s="144"/>
      <c r="AV119" s="144"/>
      <c r="AW119" s="144"/>
      <c r="AX119" s="144"/>
      <c r="AY119" s="145"/>
      <c r="AZ119" s="146"/>
      <c r="BA119" s="144"/>
      <c r="BB119" s="144"/>
      <c r="BC119" s="144"/>
      <c r="BD119" s="146"/>
      <c r="BE119" s="210"/>
      <c r="BF119" s="147"/>
      <c r="BG119" s="148"/>
      <c r="BH119" s="148"/>
      <c r="BI119" s="148"/>
      <c r="BJ119" s="147"/>
      <c r="BK119" s="149"/>
      <c r="BL119" s="149"/>
      <c r="BM119" s="149"/>
      <c r="BN119" s="149"/>
      <c r="BO119" s="149"/>
      <c r="BP119" s="150"/>
      <c r="BQ119" s="150"/>
      <c r="BR119" s="151"/>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row>
    <row r="120" spans="1:91" s="140" customFormat="1">
      <c r="A120" s="95"/>
      <c r="B120" s="144"/>
      <c r="C120" s="160"/>
      <c r="D120" s="144"/>
      <c r="E120" s="160"/>
      <c r="F120" s="238"/>
      <c r="G120" s="141"/>
      <c r="H120" s="142"/>
      <c r="I120" s="143" t="s">
        <v>7</v>
      </c>
      <c r="J120" s="144"/>
      <c r="K120" s="139" t="s">
        <v>256</v>
      </c>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44"/>
      <c r="AU120" s="144"/>
      <c r="AV120" s="144"/>
      <c r="AW120" s="144"/>
      <c r="AX120" s="144"/>
      <c r="AY120" s="145"/>
      <c r="AZ120" s="146"/>
      <c r="BA120" s="144"/>
      <c r="BB120" s="144"/>
      <c r="BC120" s="144"/>
      <c r="BD120" s="146"/>
      <c r="BE120" s="210"/>
      <c r="BF120" s="147"/>
      <c r="BG120" s="148"/>
      <c r="BH120" s="148"/>
      <c r="BI120" s="148"/>
      <c r="BJ120" s="147"/>
      <c r="BK120" s="149"/>
      <c r="BL120" s="149"/>
      <c r="BM120" s="149"/>
      <c r="BN120" s="149"/>
      <c r="BO120" s="149"/>
      <c r="BP120" s="150"/>
      <c r="BQ120" s="150"/>
      <c r="BR120" s="151"/>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row>
    <row r="121" spans="1:91" s="140" customFormat="1">
      <c r="A121" s="95"/>
      <c r="B121" s="144"/>
      <c r="C121" s="160"/>
      <c r="D121" s="144"/>
      <c r="E121" s="160"/>
      <c r="F121" s="238"/>
      <c r="G121" s="141"/>
      <c r="H121" s="142"/>
      <c r="I121" s="143" t="s">
        <v>8</v>
      </c>
      <c r="J121" s="144"/>
      <c r="K121" s="316" t="s">
        <v>337</v>
      </c>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44"/>
      <c r="AU121" s="144"/>
      <c r="AV121" s="144"/>
      <c r="AW121" s="144"/>
      <c r="AX121" s="144"/>
      <c r="AY121" s="145"/>
      <c r="AZ121" s="146"/>
      <c r="BA121" s="144"/>
      <c r="BB121" s="144"/>
      <c r="BC121" s="144"/>
      <c r="BD121" s="146"/>
      <c r="BE121" s="210"/>
      <c r="BF121" s="147"/>
      <c r="BG121" s="148"/>
      <c r="BH121" s="148"/>
      <c r="BI121" s="148"/>
      <c r="BJ121" s="147"/>
      <c r="BK121" s="149"/>
      <c r="BL121" s="149"/>
      <c r="BM121" s="149"/>
      <c r="BN121" s="149"/>
      <c r="BO121" s="149"/>
      <c r="BP121" s="150"/>
      <c r="BQ121" s="150"/>
      <c r="BR121" s="151"/>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row>
    <row r="122" spans="1:91" s="19" customFormat="1" ht="3.75" customHeight="1">
      <c r="A122" s="95"/>
      <c r="B122" s="129"/>
      <c r="C122" s="159"/>
      <c r="D122" s="129"/>
      <c r="E122" s="159"/>
      <c r="F122" s="234"/>
      <c r="G122" s="132"/>
      <c r="H122" s="136"/>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8"/>
      <c r="AZ122" s="130"/>
      <c r="BA122" s="129"/>
      <c r="BB122" s="129"/>
      <c r="BC122" s="129"/>
      <c r="BD122" s="130"/>
      <c r="BE122" s="197"/>
      <c r="BF122" s="62"/>
      <c r="BG122" s="57"/>
      <c r="BH122" s="57"/>
      <c r="BI122" s="57"/>
      <c r="BJ122" s="62"/>
      <c r="BK122" s="58"/>
      <c r="BL122" s="58"/>
      <c r="BM122" s="58"/>
      <c r="BN122" s="58"/>
      <c r="BO122" s="58"/>
      <c r="BP122" s="131"/>
      <c r="BQ122" s="131"/>
      <c r="BR122" s="84"/>
      <c r="BS122" s="57"/>
      <c r="BT122" s="57"/>
      <c r="BU122" s="57"/>
      <c r="BV122" s="57"/>
      <c r="BW122" s="57"/>
      <c r="BX122" s="57"/>
      <c r="BY122" s="57"/>
      <c r="BZ122" s="57"/>
      <c r="CA122" s="57"/>
      <c r="CB122" s="57"/>
      <c r="CC122" s="57"/>
      <c r="CD122" s="57"/>
      <c r="CE122" s="57"/>
      <c r="CF122" s="57"/>
      <c r="CG122" s="57"/>
      <c r="CH122" s="57"/>
      <c r="CI122" s="57"/>
      <c r="CJ122" s="57"/>
      <c r="CK122" s="57"/>
      <c r="CL122" s="57"/>
      <c r="CM122" s="57"/>
    </row>
    <row r="123" spans="1:91" s="19" customFormat="1">
      <c r="A123" s="95"/>
      <c r="B123" s="129"/>
      <c r="C123" s="159"/>
      <c r="D123" s="129"/>
      <c r="E123" s="159"/>
      <c r="F123" s="234"/>
      <c r="G123" s="236" t="str">
        <f>CONCATENATE(E112,".3")</f>
        <v>1.6.3</v>
      </c>
      <c r="H123" s="133"/>
      <c r="I123" s="134" t="s">
        <v>328</v>
      </c>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5"/>
      <c r="AZ123" s="130"/>
      <c r="BA123" s="1011"/>
      <c r="BB123" s="1012"/>
      <c r="BC123" s="1013"/>
      <c r="BD123" s="130"/>
      <c r="BE123" s="197"/>
      <c r="BF123" s="62"/>
      <c r="BG123" s="57"/>
      <c r="BH123" s="57"/>
      <c r="BI123" s="57"/>
      <c r="BJ123" s="147"/>
      <c r="BK123" s="149"/>
      <c r="BL123" s="149"/>
      <c r="BM123" s="149"/>
      <c r="BN123" s="149"/>
      <c r="BO123" s="149"/>
      <c r="BP123" s="124" t="str">
        <f>IF(OR(BA123="x",BA123=""),"",IF(AND($BO$29=1,BK123&lt;&gt;""),1,IF(AND($BO$29=2,BL123&lt;&gt;""),1,IF(AND($BO$29=3,BM123&lt;&gt;""),1,IF(AND($BO$29=4,BN123&lt;&gt;""),1,IF(AND($BO$29=5,BO123&lt;&gt;""),1,0))))))</f>
        <v/>
      </c>
      <c r="BQ123" s="65">
        <f>IF(BR114=0,0,IF(OR(BA123="x",BA123=""),0,BA123))</f>
        <v>0</v>
      </c>
      <c r="BR123" s="151"/>
      <c r="BS123" s="57"/>
      <c r="BT123" s="57"/>
      <c r="BU123" s="57"/>
      <c r="BV123" s="57"/>
      <c r="BW123" s="57"/>
      <c r="BX123" s="57"/>
      <c r="BY123" s="57"/>
      <c r="BZ123" s="57"/>
      <c r="CA123" s="57"/>
      <c r="CB123" s="57"/>
      <c r="CC123" s="57"/>
      <c r="CD123" s="57"/>
      <c r="CE123" s="57"/>
      <c r="CF123" s="57"/>
      <c r="CG123" s="57"/>
      <c r="CH123" s="57"/>
      <c r="CI123" s="57"/>
      <c r="CJ123" s="57"/>
      <c r="CK123" s="57"/>
      <c r="CL123" s="57"/>
      <c r="CM123" s="57"/>
    </row>
    <row r="124" spans="1:91" s="19" customFormat="1" ht="3.75" customHeight="1">
      <c r="A124" s="95"/>
      <c r="B124" s="129"/>
      <c r="C124" s="159"/>
      <c r="D124" s="129"/>
      <c r="E124" s="159"/>
      <c r="F124" s="234"/>
      <c r="G124" s="132"/>
      <c r="H124" s="136"/>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8"/>
      <c r="AZ124" s="130"/>
      <c r="BA124" s="129"/>
      <c r="BB124" s="129"/>
      <c r="BC124" s="129"/>
      <c r="BD124" s="130"/>
      <c r="BE124" s="197"/>
      <c r="BF124" s="62"/>
      <c r="BG124" s="57"/>
      <c r="BH124" s="57"/>
      <c r="BI124" s="57"/>
      <c r="BJ124" s="147"/>
      <c r="BK124" s="149"/>
      <c r="BL124" s="149"/>
      <c r="BM124" s="149"/>
      <c r="BN124" s="149"/>
      <c r="BO124" s="149"/>
      <c r="BP124" s="78"/>
      <c r="BQ124" s="78"/>
      <c r="BR124" s="84"/>
      <c r="BS124" s="57"/>
      <c r="BT124" s="57"/>
      <c r="BU124" s="57"/>
      <c r="BV124" s="57"/>
      <c r="BW124" s="57"/>
      <c r="BX124" s="57"/>
      <c r="BY124" s="57"/>
      <c r="BZ124" s="57"/>
      <c r="CA124" s="57"/>
      <c r="CB124" s="57"/>
      <c r="CC124" s="57"/>
      <c r="CD124" s="57"/>
      <c r="CE124" s="57"/>
      <c r="CF124" s="57"/>
      <c r="CG124" s="57"/>
      <c r="CH124" s="57"/>
      <c r="CI124" s="57"/>
      <c r="CJ124" s="57"/>
      <c r="CK124" s="57"/>
      <c r="CL124" s="57"/>
      <c r="CM124" s="57"/>
    </row>
    <row r="125" spans="1:91" s="19" customFormat="1">
      <c r="A125" s="95"/>
      <c r="B125" s="129"/>
      <c r="C125" s="159"/>
      <c r="D125" s="129"/>
      <c r="E125" s="159"/>
      <c r="F125" s="234"/>
      <c r="G125" s="236" t="str">
        <f>CONCATENATE(E112,".4")</f>
        <v>1.6.4</v>
      </c>
      <c r="H125" s="133"/>
      <c r="I125" s="134" t="s">
        <v>9</v>
      </c>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5"/>
      <c r="AZ125" s="130"/>
      <c r="BA125" s="1011"/>
      <c r="BB125" s="1012"/>
      <c r="BC125" s="1013"/>
      <c r="BD125" s="130"/>
      <c r="BE125" s="197"/>
      <c r="BF125" s="62"/>
      <c r="BG125" s="57"/>
      <c r="BH125" s="57"/>
      <c r="BI125" s="57"/>
      <c r="BJ125" s="147"/>
      <c r="BK125" s="149"/>
      <c r="BL125" s="149"/>
      <c r="BM125" s="149"/>
      <c r="BN125" s="149"/>
      <c r="BO125" s="149"/>
      <c r="BP125" s="124" t="str">
        <f>IF(OR(BA125="x",BA125=""),"",IF(AND($BO$29=1,BK125&lt;&gt;""),1,IF(AND($BO$29=2,BL125&lt;&gt;""),1,IF(AND($BO$29=3,BM125&lt;&gt;""),1,IF(AND($BO$29=4,BN125&lt;&gt;""),1,IF(AND($BO$29=5,BO125&lt;&gt;""),1,0))))))</f>
        <v/>
      </c>
      <c r="BQ125" s="65">
        <f>IF(BR114=0,0,IF(OR(BA125="x",BA125=""),0,BA125))</f>
        <v>0</v>
      </c>
      <c r="BR125" s="151"/>
      <c r="BS125" s="57"/>
      <c r="BT125" s="57"/>
      <c r="BU125" s="57"/>
      <c r="BV125" s="57"/>
      <c r="BW125" s="57"/>
      <c r="BX125" s="57"/>
      <c r="BY125" s="57"/>
      <c r="BZ125" s="57"/>
      <c r="CA125" s="57"/>
      <c r="CB125" s="57"/>
      <c r="CC125" s="57"/>
      <c r="CD125" s="57"/>
      <c r="CE125" s="57"/>
      <c r="CF125" s="57"/>
      <c r="CG125" s="57"/>
      <c r="CH125" s="57"/>
      <c r="CI125" s="57"/>
      <c r="CJ125" s="57"/>
      <c r="CK125" s="57"/>
      <c r="CL125" s="57"/>
      <c r="CM125" s="57"/>
    </row>
    <row r="126" spans="1:91" s="19" customFormat="1" ht="3.75" customHeight="1">
      <c r="A126" s="93"/>
      <c r="B126" s="129"/>
      <c r="C126" s="159"/>
      <c r="D126" s="82"/>
      <c r="E126" s="71"/>
      <c r="F126" s="72"/>
      <c r="G126" s="132"/>
      <c r="H126" s="136"/>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8"/>
      <c r="AZ126" s="130"/>
      <c r="BA126" s="129"/>
      <c r="BB126" s="129"/>
      <c r="BC126" s="129"/>
      <c r="BD126" s="130"/>
      <c r="BE126" s="197"/>
      <c r="BF126" s="62"/>
      <c r="BG126" s="57"/>
      <c r="BH126" s="57"/>
      <c r="BI126" s="57"/>
      <c r="BJ126" s="147"/>
      <c r="BK126" s="149"/>
      <c r="BL126" s="149"/>
      <c r="BM126" s="149"/>
      <c r="BN126" s="149"/>
      <c r="BO126" s="149"/>
      <c r="BP126" s="78"/>
      <c r="BQ126" s="78"/>
      <c r="BR126" s="84"/>
      <c r="BS126" s="57"/>
      <c r="BT126" s="57"/>
      <c r="BU126" s="57"/>
      <c r="BV126" s="57"/>
      <c r="BW126" s="57"/>
      <c r="BX126" s="57"/>
      <c r="BY126" s="57"/>
      <c r="BZ126" s="57"/>
      <c r="CA126" s="57"/>
      <c r="CB126" s="57"/>
      <c r="CC126" s="57"/>
      <c r="CD126" s="57"/>
      <c r="CE126" s="57"/>
      <c r="CF126" s="57"/>
      <c r="CG126" s="57"/>
      <c r="CH126" s="57"/>
      <c r="CI126" s="57"/>
      <c r="CJ126" s="57"/>
      <c r="CK126" s="57"/>
      <c r="CL126" s="57"/>
      <c r="CM126" s="57"/>
    </row>
    <row r="127" spans="1:91" s="72" customFormat="1">
      <c r="A127" s="53"/>
      <c r="B127" s="129"/>
      <c r="C127" s="159"/>
      <c r="D127" s="129"/>
      <c r="E127" s="159"/>
      <c r="F127" s="129"/>
      <c r="G127" s="334"/>
      <c r="H127" s="206"/>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97"/>
      <c r="BF127" s="62"/>
      <c r="BG127" s="57"/>
      <c r="BH127" s="57"/>
      <c r="BI127" s="57"/>
      <c r="BJ127" s="62"/>
      <c r="BK127" s="265" t="s">
        <v>228</v>
      </c>
      <c r="BL127" s="266"/>
      <c r="BM127" s="266"/>
      <c r="BN127" s="266"/>
      <c r="BO127" s="267"/>
      <c r="BP127" s="131"/>
      <c r="BQ127" s="131"/>
      <c r="BR127" s="84"/>
      <c r="BS127" s="57"/>
      <c r="BT127" s="57"/>
      <c r="BU127" s="57"/>
      <c r="BV127" s="57"/>
      <c r="BW127" s="57"/>
      <c r="BX127" s="57"/>
      <c r="BY127" s="57"/>
      <c r="BZ127" s="57"/>
      <c r="CA127" s="57"/>
      <c r="CB127" s="57"/>
      <c r="CC127" s="57"/>
      <c r="CD127" s="57"/>
      <c r="CE127" s="57"/>
      <c r="CF127" s="57"/>
      <c r="CG127" s="57"/>
      <c r="CH127" s="57"/>
      <c r="CI127" s="57"/>
      <c r="CJ127" s="57"/>
      <c r="CK127" s="57"/>
      <c r="CL127" s="57"/>
      <c r="CM127" s="57"/>
    </row>
    <row r="128" spans="1:91" customFormat="1" ht="15" customHeight="1">
      <c r="A128" s="53"/>
      <c r="B128" s="129"/>
      <c r="C128" s="159"/>
      <c r="D128" s="129"/>
      <c r="E128" s="237" t="str">
        <f>CONCATENATE($C$30,"7")</f>
        <v>1.7</v>
      </c>
      <c r="F128" s="235"/>
      <c r="G128" s="323" t="str">
        <f>IF(F23="","",F23)</f>
        <v>Risk and Opportunities</v>
      </c>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1021" t="str">
        <f>IF(BA130="N",BQ128,IF(BR130=0,"",IF(BA130="Y",SUM(BQ128/BP128),"")))</f>
        <v/>
      </c>
      <c r="BA128" s="1021"/>
      <c r="BB128" s="1021"/>
      <c r="BC128" s="1021"/>
      <c r="BD128" s="1022"/>
      <c r="BE128" s="47"/>
      <c r="BF128" s="57"/>
      <c r="BG128" s="57"/>
      <c r="BH128" s="57"/>
      <c r="BI128" s="57"/>
      <c r="BJ128" s="60" t="s">
        <v>227</v>
      </c>
      <c r="BK128" s="60">
        <v>1</v>
      </c>
      <c r="BL128" s="163">
        <v>2</v>
      </c>
      <c r="BM128" s="60">
        <v>3</v>
      </c>
      <c r="BN128" s="60">
        <v>4</v>
      </c>
      <c r="BO128" s="60">
        <v>5</v>
      </c>
      <c r="BP128" s="65">
        <f>IF(BA130="N",8,IF(BR130=0,0,IF(BP130="",0,8)))</f>
        <v>0</v>
      </c>
      <c r="BQ128" s="65">
        <f>SUM(BQ130:BQ141)</f>
        <v>0</v>
      </c>
      <c r="BR128" s="164" t="str">
        <f>IF(BA130="N",0,IF(BP128=0,"",IF(SUM(BQ128/BP128)&gt;1,1,SUM(BQ128/BP128))))</f>
        <v/>
      </c>
      <c r="BS128" s="57"/>
      <c r="BT128" s="57"/>
      <c r="BU128" s="57"/>
      <c r="BV128" s="57"/>
      <c r="BW128" s="57"/>
      <c r="BX128" s="57"/>
      <c r="BY128" s="57"/>
      <c r="BZ128" s="57"/>
      <c r="CA128" s="57"/>
      <c r="CB128" s="57"/>
      <c r="CC128" s="57"/>
      <c r="CD128" s="57"/>
      <c r="CE128" s="57"/>
      <c r="CF128" s="57"/>
      <c r="CG128" s="57"/>
      <c r="CH128" s="57"/>
      <c r="CI128" s="57"/>
      <c r="CJ128" s="57"/>
      <c r="CK128" s="57"/>
      <c r="CL128" s="57"/>
      <c r="CM128" s="57"/>
    </row>
    <row r="129" spans="1:91" customFormat="1" ht="3.75" customHeight="1">
      <c r="A129" s="187"/>
      <c r="B129" s="129"/>
      <c r="C129" s="159"/>
      <c r="D129" s="129"/>
      <c r="E129" s="159"/>
      <c r="F129" s="234"/>
      <c r="G129" s="39"/>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40"/>
      <c r="BA129" s="40"/>
      <c r="BB129" s="40"/>
      <c r="BC129" s="40"/>
      <c r="BD129" s="128"/>
      <c r="BE129" s="197"/>
      <c r="BF129" s="57"/>
      <c r="BG129" s="57"/>
      <c r="BH129" s="57"/>
      <c r="BI129" s="57"/>
      <c r="BJ129" s="85"/>
      <c r="BK129" s="77"/>
      <c r="BL129" s="77"/>
      <c r="BM129" s="58"/>
      <c r="BN129" s="58"/>
      <c r="BO129" s="58"/>
      <c r="BP129" s="78"/>
      <c r="BQ129" s="78"/>
      <c r="BR129" s="79"/>
      <c r="BS129" s="57"/>
      <c r="BT129" s="57"/>
      <c r="BU129" s="57"/>
      <c r="BV129" s="57"/>
      <c r="BW129" s="57"/>
      <c r="BX129" s="57"/>
      <c r="BY129" s="57"/>
      <c r="BZ129" s="57"/>
      <c r="CA129" s="57"/>
      <c r="CB129" s="57"/>
      <c r="CC129" s="57"/>
      <c r="CD129" s="57"/>
      <c r="CE129" s="57"/>
      <c r="CF129" s="57"/>
      <c r="CG129" s="57"/>
      <c r="CH129" s="57"/>
      <c r="CI129" s="57"/>
      <c r="CJ129" s="57"/>
      <c r="CK129" s="57"/>
      <c r="CL129" s="57"/>
      <c r="CM129" s="57"/>
    </row>
    <row r="130" spans="1:91" customFormat="1" ht="15.75" customHeight="1">
      <c r="A130" s="95"/>
      <c r="B130" s="129"/>
      <c r="C130" s="159"/>
      <c r="D130" s="129"/>
      <c r="E130" s="159"/>
      <c r="F130" s="234"/>
      <c r="G130" s="236" t="str">
        <f>CONCATENATE(E128,".1")</f>
        <v>1.7.1</v>
      </c>
      <c r="H130" s="133"/>
      <c r="I130" s="134" t="s">
        <v>3</v>
      </c>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55" t="s">
        <v>12</v>
      </c>
      <c r="AX130" s="134"/>
      <c r="AY130" s="135"/>
      <c r="AZ130" s="130"/>
      <c r="BA130" s="1011"/>
      <c r="BB130" s="1012"/>
      <c r="BC130" s="1013"/>
      <c r="BD130" s="130"/>
      <c r="BE130" s="197"/>
      <c r="BF130" s="57"/>
      <c r="BG130" s="57"/>
      <c r="BH130" s="57"/>
      <c r="BI130" s="57"/>
      <c r="BJ130" s="64" t="s">
        <v>88</v>
      </c>
      <c r="BK130" s="76" t="s">
        <v>16</v>
      </c>
      <c r="BL130" s="76" t="s">
        <v>16</v>
      </c>
      <c r="BM130" s="76"/>
      <c r="BN130" s="76" t="s">
        <v>16</v>
      </c>
      <c r="BO130" s="76" t="s">
        <v>16</v>
      </c>
      <c r="BP130" s="124" t="str">
        <f>IF(OR(BA130="x",BA130=""),"",IF(AND($BO$29=1,BK130&lt;&gt;""),1,IF(AND($BO$29=2,BL130&lt;&gt;""),1,IF(AND($BO$29=3,BM130&lt;&gt;""),1,IF(AND($BO$29=4,BN130&lt;&gt;""),1,IF(AND($BO$29=5,BO130&lt;&gt;""),1,0))))))</f>
        <v/>
      </c>
      <c r="BQ130" s="65">
        <f>IF(BR130=0,0,IF(OR(BA130="x",BA130=""),0,IF(BA130="Y",2,0)))</f>
        <v>0</v>
      </c>
      <c r="BR130" s="126">
        <f>IF(BA130="N",0,SUM(BK131:BO131))</f>
        <v>1</v>
      </c>
      <c r="BS130" s="57"/>
      <c r="BT130" s="57"/>
      <c r="BU130" s="57"/>
      <c r="BV130" s="57"/>
      <c r="BW130" s="57"/>
      <c r="BX130" s="57"/>
      <c r="BY130" s="57"/>
      <c r="BZ130" s="57"/>
      <c r="CA130" s="57"/>
      <c r="CB130" s="57"/>
      <c r="CC130" s="57"/>
      <c r="CD130" s="57"/>
      <c r="CE130" s="57"/>
      <c r="CF130" s="57"/>
      <c r="CG130" s="57"/>
      <c r="CH130" s="57"/>
      <c r="CI130" s="57"/>
      <c r="CJ130" s="57"/>
      <c r="CK130" s="57"/>
      <c r="CL130" s="57"/>
      <c r="CM130" s="57"/>
    </row>
    <row r="131" spans="1:91" customFormat="1" ht="3.75" customHeight="1">
      <c r="A131" s="95"/>
      <c r="B131" s="129"/>
      <c r="C131" s="159"/>
      <c r="D131" s="129"/>
      <c r="E131" s="159"/>
      <c r="F131" s="234"/>
      <c r="G131" s="132"/>
      <c r="H131" s="136"/>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8"/>
      <c r="AZ131" s="130"/>
      <c r="BA131" s="129"/>
      <c r="BB131" s="129"/>
      <c r="BC131" s="129"/>
      <c r="BD131" s="130"/>
      <c r="BE131" s="197"/>
      <c r="BF131" s="57"/>
      <c r="BG131" s="57"/>
      <c r="BH131" s="57"/>
      <c r="BI131" s="57"/>
      <c r="BJ131" s="125"/>
      <c r="BK131" s="126">
        <f>IF(AND($BO$29=1,BK130&lt;&gt;""),1,0)</f>
        <v>1</v>
      </c>
      <c r="BL131" s="126">
        <f>IF(AND($BO$29=2,BL130&lt;&gt;""),1,0)</f>
        <v>0</v>
      </c>
      <c r="BM131" s="126">
        <f>IF(AND($BO$29=3,BM130&lt;&gt;""),1,0)</f>
        <v>0</v>
      </c>
      <c r="BN131" s="126">
        <f>IF(AND($BO$29=4,BN130&lt;&gt;""),1,0)</f>
        <v>0</v>
      </c>
      <c r="BO131" s="126">
        <f>IF(AND($BO$29=5,BO130&lt;&gt;""),1,0)</f>
        <v>0</v>
      </c>
      <c r="BP131" s="78"/>
      <c r="BQ131" s="78"/>
      <c r="BR131" s="84"/>
      <c r="BS131" s="57"/>
      <c r="BT131" s="57"/>
      <c r="BU131" s="57"/>
      <c r="BV131" s="57"/>
      <c r="BW131" s="57"/>
      <c r="BX131" s="57"/>
      <c r="BY131" s="57"/>
      <c r="BZ131" s="57"/>
      <c r="CA131" s="57"/>
      <c r="CB131" s="57"/>
      <c r="CC131" s="57"/>
      <c r="CD131" s="57"/>
      <c r="CE131" s="57"/>
      <c r="CF131" s="57"/>
      <c r="CG131" s="57"/>
      <c r="CH131" s="57"/>
      <c r="CI131" s="57"/>
      <c r="CJ131" s="57"/>
      <c r="CK131" s="57"/>
      <c r="CL131" s="57"/>
      <c r="CM131" s="57"/>
    </row>
    <row r="132" spans="1:91" s="201" customFormat="1">
      <c r="A132" s="95"/>
      <c r="B132" s="129"/>
      <c r="C132" s="159"/>
      <c r="D132" s="129"/>
      <c r="E132" s="159"/>
      <c r="F132" s="234"/>
      <c r="G132" s="236" t="str">
        <f>CONCATENATE(E128,".2")</f>
        <v>1.7.2</v>
      </c>
      <c r="H132" s="133"/>
      <c r="I132" s="134" t="s">
        <v>329</v>
      </c>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5"/>
      <c r="AZ132" s="130"/>
      <c r="BA132" s="1011"/>
      <c r="BB132" s="1012"/>
      <c r="BC132" s="1013"/>
      <c r="BD132" s="130"/>
      <c r="BE132" s="197"/>
      <c r="BF132" s="57"/>
      <c r="BG132" s="57"/>
      <c r="BH132" s="57"/>
      <c r="BI132" s="57"/>
      <c r="BJ132" s="147"/>
      <c r="BK132" s="149"/>
      <c r="BL132" s="149"/>
      <c r="BM132" s="149"/>
      <c r="BN132" s="149"/>
      <c r="BO132" s="149"/>
      <c r="BP132" s="124" t="str">
        <f>IF(OR(BA132="x",BA132=""),"",IF(AND($BO$29=1,BK132&lt;&gt;""),1,IF(AND($BO$29=2,BL132&lt;&gt;""),1,IF(AND($BO$29=3,BM132&lt;&gt;""),1,IF(AND($BO$29=4,BN132&lt;&gt;""),1,IF(AND($BO$29=5,BO132&lt;&gt;""),1,0))))))</f>
        <v/>
      </c>
      <c r="BQ132" s="65">
        <f>IF(BR130=0,0,IF(OR(BA132="x",BA132=""),0,BA132))</f>
        <v>0</v>
      </c>
      <c r="BR132" s="151"/>
      <c r="BS132" s="57"/>
      <c r="BT132" s="57"/>
      <c r="BU132" s="57"/>
      <c r="BV132" s="57"/>
      <c r="BW132" s="148"/>
      <c r="BX132" s="148"/>
      <c r="BY132" s="148"/>
      <c r="BZ132" s="148"/>
      <c r="CA132" s="148"/>
      <c r="CB132" s="148"/>
      <c r="CC132" s="148"/>
      <c r="CD132" s="148"/>
      <c r="CE132" s="148"/>
      <c r="CF132" s="148"/>
      <c r="CG132" s="148"/>
      <c r="CH132" s="148"/>
      <c r="CI132" s="148"/>
      <c r="CJ132" s="148"/>
      <c r="CK132" s="148"/>
      <c r="CL132" s="148"/>
      <c r="CM132" s="148"/>
    </row>
    <row r="133" spans="1:91" s="201" customFormat="1">
      <c r="A133" s="95"/>
      <c r="B133" s="144"/>
      <c r="C133" s="160"/>
      <c r="D133" s="144"/>
      <c r="E133" s="160"/>
      <c r="F133" s="238"/>
      <c r="G133" s="141"/>
      <c r="H133" s="142"/>
      <c r="I133" s="143" t="s">
        <v>4</v>
      </c>
      <c r="J133" s="144"/>
      <c r="K133" s="316" t="s">
        <v>421</v>
      </c>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44"/>
      <c r="AU133" s="144"/>
      <c r="AV133" s="144"/>
      <c r="AW133" s="144"/>
      <c r="AX133" s="144"/>
      <c r="AY133" s="145"/>
      <c r="AZ133" s="146"/>
      <c r="BA133" s="144"/>
      <c r="BB133" s="144"/>
      <c r="BC133" s="144"/>
      <c r="BD133" s="146"/>
      <c r="BE133" s="210"/>
      <c r="BF133" s="57"/>
      <c r="BG133" s="57"/>
      <c r="BH133" s="57"/>
      <c r="BI133" s="57"/>
      <c r="BJ133" s="147"/>
      <c r="BK133" s="149"/>
      <c r="BL133" s="149"/>
      <c r="BM133" s="149"/>
      <c r="BN133" s="149"/>
      <c r="BO133" s="149"/>
      <c r="BP133" s="152"/>
      <c r="BQ133" s="152"/>
      <c r="BR133" s="151"/>
      <c r="BS133" s="57"/>
      <c r="BT133" s="57"/>
      <c r="BU133" s="57"/>
      <c r="BV133" s="57"/>
      <c r="BW133" s="148"/>
      <c r="BX133" s="148"/>
      <c r="BY133" s="148"/>
      <c r="BZ133" s="148"/>
      <c r="CA133" s="148"/>
      <c r="CB133" s="148"/>
      <c r="CC133" s="148"/>
      <c r="CD133" s="148"/>
      <c r="CE133" s="148"/>
      <c r="CF133" s="148"/>
      <c r="CG133" s="148"/>
      <c r="CH133" s="148"/>
      <c r="CI133" s="148"/>
      <c r="CJ133" s="148"/>
      <c r="CK133" s="148"/>
      <c r="CL133" s="148"/>
      <c r="CM133" s="148"/>
    </row>
    <row r="134" spans="1:91" s="201" customFormat="1">
      <c r="A134" s="95"/>
      <c r="B134" s="144"/>
      <c r="C134" s="160"/>
      <c r="D134" s="144"/>
      <c r="E134" s="160"/>
      <c r="F134" s="238"/>
      <c r="G134" s="141"/>
      <c r="H134" s="142"/>
      <c r="I134" s="143" t="s">
        <v>5</v>
      </c>
      <c r="J134" s="144"/>
      <c r="K134" s="316" t="s">
        <v>422</v>
      </c>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44"/>
      <c r="AU134" s="144"/>
      <c r="AV134" s="144"/>
      <c r="AW134" s="144"/>
      <c r="AX134" s="144"/>
      <c r="AY134" s="145"/>
      <c r="AZ134" s="146"/>
      <c r="BA134" s="144"/>
      <c r="BB134" s="144"/>
      <c r="BC134" s="144"/>
      <c r="BD134" s="146"/>
      <c r="BE134" s="210"/>
      <c r="BF134" s="57"/>
      <c r="BG134" s="57"/>
      <c r="BH134" s="57"/>
      <c r="BI134" s="57"/>
      <c r="BJ134" s="147"/>
      <c r="BK134" s="149"/>
      <c r="BL134" s="149"/>
      <c r="BM134" s="149"/>
      <c r="BN134" s="149"/>
      <c r="BO134" s="149"/>
      <c r="BP134" s="150"/>
      <c r="BQ134" s="150"/>
      <c r="BR134" s="151"/>
      <c r="BS134" s="57"/>
      <c r="BT134" s="57"/>
      <c r="BU134" s="57"/>
      <c r="BV134" s="57"/>
      <c r="BW134" s="148"/>
      <c r="BX134" s="148"/>
      <c r="BY134" s="148"/>
      <c r="BZ134" s="148"/>
      <c r="CA134" s="148"/>
      <c r="CB134" s="148"/>
      <c r="CC134" s="148"/>
      <c r="CD134" s="148"/>
      <c r="CE134" s="148"/>
      <c r="CF134" s="148"/>
      <c r="CG134" s="148"/>
      <c r="CH134" s="148"/>
      <c r="CI134" s="148"/>
      <c r="CJ134" s="148"/>
      <c r="CK134" s="148"/>
      <c r="CL134" s="148"/>
      <c r="CM134" s="148"/>
    </row>
    <row r="135" spans="1:91" s="201" customFormat="1">
      <c r="A135" s="95"/>
      <c r="B135" s="144"/>
      <c r="C135" s="160"/>
      <c r="D135" s="144"/>
      <c r="E135" s="160"/>
      <c r="F135" s="238"/>
      <c r="G135" s="141"/>
      <c r="H135" s="142"/>
      <c r="I135" s="143" t="s">
        <v>6</v>
      </c>
      <c r="J135" s="144"/>
      <c r="K135" s="316" t="s">
        <v>423</v>
      </c>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44"/>
      <c r="AU135" s="144"/>
      <c r="AV135" s="144"/>
      <c r="AW135" s="144"/>
      <c r="AX135" s="144"/>
      <c r="AY135" s="145"/>
      <c r="AZ135" s="146"/>
      <c r="BA135" s="144"/>
      <c r="BB135" s="144"/>
      <c r="BC135" s="144"/>
      <c r="BD135" s="146"/>
      <c r="BE135" s="210"/>
      <c r="BF135" s="57"/>
      <c r="BG135" s="57"/>
      <c r="BH135" s="57"/>
      <c r="BI135" s="57"/>
      <c r="BJ135" s="147"/>
      <c r="BK135" s="149"/>
      <c r="BL135" s="149"/>
      <c r="BM135" s="149"/>
      <c r="BN135" s="149"/>
      <c r="BO135" s="149"/>
      <c r="BP135" s="150"/>
      <c r="BQ135" s="150"/>
      <c r="BR135" s="151"/>
      <c r="BS135" s="57"/>
      <c r="BT135" s="57"/>
      <c r="BU135" s="57"/>
      <c r="BV135" s="57"/>
      <c r="BW135" s="148"/>
      <c r="BX135" s="148"/>
      <c r="BY135" s="148"/>
      <c r="BZ135" s="148"/>
      <c r="CA135" s="148"/>
      <c r="CB135" s="148"/>
      <c r="CC135" s="148"/>
      <c r="CD135" s="148"/>
      <c r="CE135" s="148"/>
      <c r="CF135" s="148"/>
      <c r="CG135" s="148"/>
      <c r="CH135" s="148"/>
      <c r="CI135" s="148"/>
      <c r="CJ135" s="148"/>
      <c r="CK135" s="148"/>
      <c r="CL135" s="148"/>
      <c r="CM135" s="148"/>
    </row>
    <row r="136" spans="1:91" s="201" customFormat="1">
      <c r="A136" s="95"/>
      <c r="B136" s="144"/>
      <c r="C136" s="160"/>
      <c r="D136" s="144"/>
      <c r="E136" s="160"/>
      <c r="F136" s="238"/>
      <c r="G136" s="141"/>
      <c r="H136" s="142"/>
      <c r="I136" s="143" t="s">
        <v>7</v>
      </c>
      <c r="J136" s="144"/>
      <c r="K136" s="316" t="s">
        <v>424</v>
      </c>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44"/>
      <c r="AU136" s="144"/>
      <c r="AV136" s="144"/>
      <c r="AW136" s="144"/>
      <c r="AX136" s="144"/>
      <c r="AY136" s="145"/>
      <c r="AZ136" s="146"/>
      <c r="BA136" s="144"/>
      <c r="BB136" s="144"/>
      <c r="BC136" s="144"/>
      <c r="BD136" s="146"/>
      <c r="BE136" s="210"/>
      <c r="BF136" s="57"/>
      <c r="BG136" s="57"/>
      <c r="BH136" s="57"/>
      <c r="BI136" s="57"/>
      <c r="BJ136" s="147"/>
      <c r="BK136" s="149"/>
      <c r="BL136" s="149"/>
      <c r="BM136" s="149"/>
      <c r="BN136" s="149"/>
      <c r="BO136" s="149"/>
      <c r="BP136" s="150"/>
      <c r="BQ136" s="150"/>
      <c r="BR136" s="151"/>
      <c r="BS136" s="57"/>
      <c r="BT136" s="57"/>
      <c r="BU136" s="57"/>
      <c r="BV136" s="57"/>
      <c r="BW136" s="148"/>
      <c r="BX136" s="148"/>
      <c r="BY136" s="148"/>
      <c r="BZ136" s="148"/>
      <c r="CA136" s="148"/>
      <c r="CB136" s="148"/>
      <c r="CC136" s="148"/>
      <c r="CD136" s="148"/>
      <c r="CE136" s="148"/>
      <c r="CF136" s="148"/>
      <c r="CG136" s="148"/>
      <c r="CH136" s="148"/>
      <c r="CI136" s="148"/>
      <c r="CJ136" s="148"/>
      <c r="CK136" s="148"/>
      <c r="CL136" s="148"/>
      <c r="CM136" s="148"/>
    </row>
    <row r="137" spans="1:91" customFormat="1" ht="15" customHeight="1">
      <c r="A137" s="95"/>
      <c r="B137" s="144"/>
      <c r="C137" s="160"/>
      <c r="D137" s="144"/>
      <c r="E137" s="160"/>
      <c r="F137" s="238"/>
      <c r="G137" s="141"/>
      <c r="H137" s="142"/>
      <c r="I137" s="143" t="s">
        <v>8</v>
      </c>
      <c r="J137" s="144"/>
      <c r="K137" s="316" t="s">
        <v>799</v>
      </c>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44"/>
      <c r="AU137" s="144"/>
      <c r="AV137" s="144"/>
      <c r="AW137" s="144"/>
      <c r="AX137" s="144"/>
      <c r="AY137" s="145"/>
      <c r="AZ137" s="146"/>
      <c r="BA137" s="144"/>
      <c r="BB137" s="144"/>
      <c r="BC137" s="144"/>
      <c r="BD137" s="146"/>
      <c r="BE137" s="210"/>
      <c r="BF137" s="57"/>
      <c r="BG137" s="57"/>
      <c r="BH137" s="57"/>
      <c r="BI137" s="57"/>
      <c r="BJ137" s="147"/>
      <c r="BK137" s="149"/>
      <c r="BL137" s="149"/>
      <c r="BM137" s="149"/>
      <c r="BN137" s="149"/>
      <c r="BO137" s="149"/>
      <c r="BP137" s="150"/>
      <c r="BQ137" s="150"/>
      <c r="BR137" s="151"/>
      <c r="BS137" s="57"/>
      <c r="BT137" s="57"/>
      <c r="BU137" s="57"/>
      <c r="BV137" s="57"/>
      <c r="BW137" s="57"/>
      <c r="BX137" s="57"/>
      <c r="BY137" s="57"/>
      <c r="BZ137" s="57"/>
      <c r="CA137" s="57"/>
      <c r="CB137" s="57"/>
      <c r="CC137" s="57"/>
      <c r="CD137" s="57"/>
      <c r="CE137" s="57"/>
      <c r="CF137" s="57"/>
      <c r="CG137" s="57"/>
      <c r="CH137" s="57"/>
      <c r="CI137" s="57"/>
      <c r="CJ137" s="57"/>
      <c r="CK137" s="57"/>
      <c r="CL137" s="57"/>
      <c r="CM137" s="57"/>
    </row>
    <row r="138" spans="1:91" customFormat="1" ht="4.5" customHeight="1">
      <c r="A138" s="95"/>
      <c r="B138" s="129"/>
      <c r="C138" s="159"/>
      <c r="D138" s="129"/>
      <c r="E138" s="159"/>
      <c r="F138" s="234"/>
      <c r="G138" s="132"/>
      <c r="H138" s="136"/>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8"/>
      <c r="AZ138" s="130"/>
      <c r="BA138" s="129"/>
      <c r="BB138" s="129"/>
      <c r="BC138" s="129"/>
      <c r="BD138" s="130"/>
      <c r="BE138" s="197"/>
      <c r="BF138" s="57"/>
      <c r="BG138" s="57"/>
      <c r="BH138" s="57"/>
      <c r="BI138" s="57"/>
      <c r="BJ138" s="62"/>
      <c r="BK138" s="58"/>
      <c r="BL138" s="58"/>
      <c r="BM138" s="58"/>
      <c r="BN138" s="58"/>
      <c r="BO138" s="58"/>
      <c r="BP138" s="131"/>
      <c r="BQ138" s="131"/>
      <c r="BR138" s="84"/>
      <c r="BS138" s="57"/>
      <c r="BT138" s="57"/>
      <c r="BU138" s="57"/>
      <c r="BV138" s="57"/>
      <c r="BW138" s="57"/>
      <c r="BX138" s="57"/>
      <c r="BY138" s="57"/>
      <c r="BZ138" s="57"/>
      <c r="CA138" s="57"/>
      <c r="CB138" s="57"/>
      <c r="CC138" s="57"/>
      <c r="CD138" s="57"/>
      <c r="CE138" s="57"/>
      <c r="CF138" s="57"/>
      <c r="CG138" s="57"/>
      <c r="CH138" s="57"/>
      <c r="CI138" s="57"/>
      <c r="CJ138" s="57"/>
      <c r="CK138" s="57"/>
      <c r="CL138" s="57"/>
      <c r="CM138" s="57"/>
    </row>
    <row r="139" spans="1:91" customFormat="1" ht="14.25" customHeight="1">
      <c r="A139" s="95"/>
      <c r="B139" s="129"/>
      <c r="C139" s="159"/>
      <c r="D139" s="129"/>
      <c r="E139" s="159"/>
      <c r="F139" s="234"/>
      <c r="G139" s="236" t="str">
        <f>CONCATENATE(E128,".3")</f>
        <v>1.7.3</v>
      </c>
      <c r="H139" s="133"/>
      <c r="I139" s="134" t="s">
        <v>328</v>
      </c>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5"/>
      <c r="AZ139" s="130"/>
      <c r="BA139" s="1011"/>
      <c r="BB139" s="1012"/>
      <c r="BC139" s="1013"/>
      <c r="BD139" s="130"/>
      <c r="BE139" s="197"/>
      <c r="BF139" s="57"/>
      <c r="BG139" s="57"/>
      <c r="BH139" s="57"/>
      <c r="BI139" s="57"/>
      <c r="BJ139" s="147"/>
      <c r="BK139" s="149"/>
      <c r="BL139" s="149"/>
      <c r="BM139" s="149"/>
      <c r="BN139" s="149"/>
      <c r="BO139" s="149"/>
      <c r="BP139" s="124" t="str">
        <f>IF(OR(BA139="x",BA139=""),"",IF(AND($BO$29=1,BK139&lt;&gt;""),1,IF(AND($BO$29=2,BL139&lt;&gt;""),1,IF(AND($BO$29=3,BM139&lt;&gt;""),1,IF(AND($BO$29=4,BN139&lt;&gt;""),1,IF(AND($BO$29=5,BO139&lt;&gt;""),1,0))))))</f>
        <v/>
      </c>
      <c r="BQ139" s="65">
        <f>IF(BR130=0,0,IF(OR(BA139="x",BA139=""),0,BA139))</f>
        <v>0</v>
      </c>
      <c r="BR139" s="151"/>
      <c r="BS139" s="57"/>
      <c r="BT139" s="57"/>
      <c r="BU139" s="57"/>
      <c r="BV139" s="57"/>
      <c r="BW139" s="57"/>
      <c r="BX139" s="57"/>
      <c r="BY139" s="57"/>
      <c r="BZ139" s="57"/>
      <c r="CA139" s="57"/>
      <c r="CB139" s="57"/>
      <c r="CC139" s="57"/>
      <c r="CD139" s="57"/>
      <c r="CE139" s="57"/>
      <c r="CF139" s="57"/>
      <c r="CG139" s="57"/>
      <c r="CH139" s="57"/>
      <c r="CI139" s="57"/>
      <c r="CJ139" s="57"/>
      <c r="CK139" s="57"/>
      <c r="CL139" s="57"/>
      <c r="CM139" s="57"/>
    </row>
    <row r="140" spans="1:91" customFormat="1" ht="3.75" customHeight="1">
      <c r="A140" s="95"/>
      <c r="B140" s="129"/>
      <c r="C140" s="159"/>
      <c r="D140" s="129"/>
      <c r="E140" s="159"/>
      <c r="F140" s="234"/>
      <c r="G140" s="132"/>
      <c r="H140" s="136"/>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8"/>
      <c r="AZ140" s="130"/>
      <c r="BA140" s="129"/>
      <c r="BB140" s="129"/>
      <c r="BC140" s="129"/>
      <c r="BD140" s="130"/>
      <c r="BE140" s="197"/>
      <c r="BF140" s="57"/>
      <c r="BG140" s="57"/>
      <c r="BH140" s="57"/>
      <c r="BI140" s="57"/>
      <c r="BJ140" s="147"/>
      <c r="BK140" s="149"/>
      <c r="BL140" s="149"/>
      <c r="BM140" s="149"/>
      <c r="BN140" s="149"/>
      <c r="BO140" s="149"/>
      <c r="BP140" s="78"/>
      <c r="BQ140" s="78"/>
      <c r="BR140" s="84"/>
      <c r="BS140" s="57"/>
      <c r="BT140" s="57"/>
      <c r="BU140" s="57"/>
      <c r="BV140" s="57"/>
      <c r="BW140" s="57"/>
      <c r="BX140" s="57"/>
      <c r="BY140" s="57"/>
      <c r="BZ140" s="57"/>
      <c r="CA140" s="57"/>
      <c r="CB140" s="57"/>
      <c r="CC140" s="57"/>
      <c r="CD140" s="57"/>
      <c r="CE140" s="57"/>
      <c r="CF140" s="57"/>
      <c r="CG140" s="57"/>
      <c r="CH140" s="57"/>
      <c r="CI140" s="57"/>
      <c r="CJ140" s="57"/>
      <c r="CK140" s="57"/>
      <c r="CL140" s="57"/>
      <c r="CM140" s="57"/>
    </row>
    <row r="141" spans="1:91" customFormat="1" ht="13.5" customHeight="1">
      <c r="A141" s="95"/>
      <c r="B141" s="129"/>
      <c r="C141" s="159"/>
      <c r="D141" s="129"/>
      <c r="E141" s="159"/>
      <c r="F141" s="234"/>
      <c r="G141" s="236" t="str">
        <f>CONCATENATE(E128,".4")</f>
        <v>1.7.4</v>
      </c>
      <c r="H141" s="133"/>
      <c r="I141" s="134" t="s">
        <v>9</v>
      </c>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5"/>
      <c r="AZ141" s="130"/>
      <c r="BA141" s="1011"/>
      <c r="BB141" s="1012"/>
      <c r="BC141" s="1013"/>
      <c r="BD141" s="130"/>
      <c r="BE141" s="197"/>
      <c r="BF141" s="57"/>
      <c r="BG141" s="57"/>
      <c r="BH141" s="57"/>
      <c r="BI141" s="57"/>
      <c r="BJ141" s="147"/>
      <c r="BK141" s="149"/>
      <c r="BL141" s="149"/>
      <c r="BM141" s="149"/>
      <c r="BN141" s="149"/>
      <c r="BO141" s="149"/>
      <c r="BP141" s="124" t="str">
        <f>IF(OR(BA141="x",BA141=""),"",IF(AND($BO$29=1,BK141&lt;&gt;""),1,IF(AND($BO$29=2,BL141&lt;&gt;""),1,IF(AND($BO$29=3,BM141&lt;&gt;""),1,IF(AND($BO$29=4,BN141&lt;&gt;""),1,IF(AND($BO$29=5,BO141&lt;&gt;""),1,0))))))</f>
        <v/>
      </c>
      <c r="BQ141" s="65">
        <f>IF(BR130=0,0,IF(OR(BA141="x",BA141=""),0,BA141))</f>
        <v>0</v>
      </c>
      <c r="BR141" s="151"/>
      <c r="BS141" s="57"/>
      <c r="BT141" s="57"/>
      <c r="BU141" s="57"/>
      <c r="BV141" s="57"/>
      <c r="BW141" s="57"/>
      <c r="BX141" s="57"/>
      <c r="BY141" s="57"/>
      <c r="BZ141" s="57"/>
      <c r="CA141" s="57"/>
      <c r="CB141" s="57"/>
      <c r="CC141" s="57"/>
      <c r="CD141" s="57"/>
      <c r="CE141" s="57"/>
      <c r="CF141" s="57"/>
      <c r="CG141" s="57"/>
      <c r="CH141" s="57"/>
      <c r="CI141" s="57"/>
      <c r="CJ141" s="57"/>
      <c r="CK141" s="57"/>
      <c r="CL141" s="57"/>
      <c r="CM141" s="57"/>
    </row>
    <row r="142" spans="1:91" customFormat="1" ht="2.25" customHeight="1">
      <c r="A142" s="95"/>
      <c r="B142" s="129"/>
      <c r="C142" s="159"/>
      <c r="D142" s="18"/>
      <c r="E142" s="43"/>
      <c r="F142" s="19"/>
      <c r="G142" s="132"/>
      <c r="H142" s="136"/>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8"/>
      <c r="AZ142" s="130"/>
      <c r="BA142" s="129"/>
      <c r="BB142" s="129"/>
      <c r="BC142" s="129"/>
      <c r="BD142" s="130"/>
      <c r="BE142" s="197"/>
      <c r="BF142" s="57"/>
      <c r="BG142" s="57"/>
      <c r="BH142" s="57"/>
      <c r="BI142" s="57"/>
      <c r="BJ142" s="147"/>
      <c r="BK142" s="149"/>
      <c r="BL142" s="149"/>
      <c r="BM142" s="149"/>
      <c r="BN142" s="149"/>
      <c r="BO142" s="149"/>
      <c r="BP142" s="78"/>
      <c r="BQ142" s="78"/>
      <c r="BR142" s="84"/>
      <c r="BS142" s="57"/>
      <c r="BT142" s="57"/>
      <c r="BU142" s="57"/>
      <c r="BV142" s="57"/>
      <c r="BW142" s="57"/>
      <c r="BX142" s="57"/>
      <c r="BY142" s="57"/>
      <c r="BZ142" s="57"/>
      <c r="CA142" s="57"/>
      <c r="CB142" s="57"/>
      <c r="CC142" s="57"/>
      <c r="CD142" s="57"/>
      <c r="CE142" s="57"/>
      <c r="CF142" s="57"/>
      <c r="CG142" s="57"/>
      <c r="CH142" s="57"/>
      <c r="CI142" s="57"/>
      <c r="CJ142" s="57"/>
      <c r="CK142" s="57"/>
      <c r="CL142" s="57"/>
      <c r="CM142" s="57"/>
    </row>
    <row r="143" spans="1:91" customFormat="1">
      <c r="A143" s="96"/>
      <c r="B143" s="137"/>
      <c r="C143" s="202"/>
      <c r="D143" s="203"/>
      <c r="E143" s="194"/>
      <c r="F143" s="204"/>
      <c r="G143" s="205"/>
      <c r="H143" s="206"/>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207"/>
      <c r="BF143" s="57"/>
      <c r="BG143" s="57"/>
      <c r="BH143" s="57"/>
      <c r="BI143" s="57"/>
      <c r="BJ143" s="80"/>
      <c r="BK143" s="81"/>
      <c r="BL143" s="81"/>
      <c r="BM143" s="81"/>
      <c r="BN143" s="81"/>
      <c r="BO143" s="81"/>
      <c r="BP143" s="161"/>
      <c r="BQ143" s="161"/>
      <c r="BR143" s="162"/>
      <c r="BS143" s="57"/>
      <c r="BT143" s="57"/>
      <c r="BU143" s="57"/>
      <c r="BV143" s="57"/>
      <c r="BW143" s="57"/>
      <c r="BX143" s="57"/>
      <c r="BY143" s="57"/>
      <c r="BZ143" s="57"/>
      <c r="CA143" s="57"/>
      <c r="CB143" s="57"/>
      <c r="CC143" s="57"/>
      <c r="CD143" s="57"/>
      <c r="CE143" s="57"/>
      <c r="CF143" s="57"/>
      <c r="CG143" s="57"/>
      <c r="CH143" s="57"/>
      <c r="CI143" s="57"/>
      <c r="CJ143" s="57"/>
      <c r="CK143" s="57"/>
      <c r="CL143" s="57"/>
      <c r="CM143" s="57"/>
    </row>
    <row r="144" spans="1:91" customFormat="1" ht="3.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row>
  </sheetData>
  <sheetProtection algorithmName="SHA-512" hashValue="jn9pTs5rbknnRXuMsJ7kIkU8sHZL7kqSvTy/fbplInRpieF9fwppxSBoUixAZMNpvnOK6zqF/sT3puBUlD06DQ==" saltValue="Xmj3aSi6yARmDZOduFeC0A==" spinCount="100000" sheet="1" selectLockedCells="1"/>
  <mergeCells count="108">
    <mergeCell ref="BJ5:BO5"/>
    <mergeCell ref="AY5:BC5"/>
    <mergeCell ref="Q6:AP7"/>
    <mergeCell ref="J7:K7"/>
    <mergeCell ref="AY7:BC7"/>
    <mergeCell ref="AZ64:BD64"/>
    <mergeCell ref="G80:AO80"/>
    <mergeCell ref="AP80:AY80"/>
    <mergeCell ref="AZ80:BD80"/>
    <mergeCell ref="BA66:BC66"/>
    <mergeCell ref="BA68:BC68"/>
    <mergeCell ref="BA75:BC75"/>
    <mergeCell ref="BA77:BC77"/>
    <mergeCell ref="BA50:BC50"/>
    <mergeCell ref="BA52:BC52"/>
    <mergeCell ref="AS11:AU12"/>
    <mergeCell ref="K9:Z10"/>
    <mergeCell ref="AA9:AF10"/>
    <mergeCell ref="AG9:AN10"/>
    <mergeCell ref="BA123:BC123"/>
    <mergeCell ref="BA125:BC125"/>
    <mergeCell ref="BA98:BC98"/>
    <mergeCell ref="BA107:BC107"/>
    <mergeCell ref="BA109:BC109"/>
    <mergeCell ref="AZ112:BD112"/>
    <mergeCell ref="BA100:BC100"/>
    <mergeCell ref="BA114:BC114"/>
    <mergeCell ref="BA116:BC116"/>
    <mergeCell ref="BA84:BC84"/>
    <mergeCell ref="BA82:BC82"/>
    <mergeCell ref="G64:AO64"/>
    <mergeCell ref="AP64:AY64"/>
    <mergeCell ref="AP96:AY96"/>
    <mergeCell ref="AZ96:BD96"/>
    <mergeCell ref="BA91:BC91"/>
    <mergeCell ref="BA93:BC93"/>
    <mergeCell ref="G96:AO96"/>
    <mergeCell ref="AY3:BC3"/>
    <mergeCell ref="B22:E22"/>
    <mergeCell ref="B21:E21"/>
    <mergeCell ref="B20:E20"/>
    <mergeCell ref="Q3:AP5"/>
    <mergeCell ref="F15:AY16"/>
    <mergeCell ref="F17:AY17"/>
    <mergeCell ref="F18:AY18"/>
    <mergeCell ref="B18:E18"/>
    <mergeCell ref="B17:E17"/>
    <mergeCell ref="B15:E16"/>
    <mergeCell ref="B19:E19"/>
    <mergeCell ref="F21:AY21"/>
    <mergeCell ref="B9:J10"/>
    <mergeCell ref="B11:J12"/>
    <mergeCell ref="AV11:AX12"/>
    <mergeCell ref="AO9:AR10"/>
    <mergeCell ref="AS9:BD10"/>
    <mergeCell ref="AA11:AD12"/>
    <mergeCell ref="AE11:AN12"/>
    <mergeCell ref="AZ19:BD19"/>
    <mergeCell ref="AO11:AR12"/>
    <mergeCell ref="B14:BD14"/>
    <mergeCell ref="AY11:BD12"/>
    <mergeCell ref="BP29:BR29"/>
    <mergeCell ref="BJ29:BN29"/>
    <mergeCell ref="BA27:BC27"/>
    <mergeCell ref="K11:Z12"/>
    <mergeCell ref="F19:AY19"/>
    <mergeCell ref="BP15:BR15"/>
    <mergeCell ref="AZ15:BD16"/>
    <mergeCell ref="AZ17:BD17"/>
    <mergeCell ref="AZ18:BD18"/>
    <mergeCell ref="AZ21:BD21"/>
    <mergeCell ref="F20:AY20"/>
    <mergeCell ref="AZ20:BD20"/>
    <mergeCell ref="F22:AY22"/>
    <mergeCell ref="B24:AY24"/>
    <mergeCell ref="AZ24:BD24"/>
    <mergeCell ref="K27:S27"/>
    <mergeCell ref="V27:W27"/>
    <mergeCell ref="AE27:AL27"/>
    <mergeCell ref="AO27:AQ27"/>
    <mergeCell ref="AU27:AX27"/>
    <mergeCell ref="C27:H27"/>
    <mergeCell ref="Z27:AA27"/>
    <mergeCell ref="AZ22:BD22"/>
    <mergeCell ref="BA139:BC139"/>
    <mergeCell ref="BA141:BC141"/>
    <mergeCell ref="B23:E23"/>
    <mergeCell ref="F23:AY23"/>
    <mergeCell ref="AZ23:BD23"/>
    <mergeCell ref="AZ128:BD128"/>
    <mergeCell ref="BA130:BC130"/>
    <mergeCell ref="BA132:BC132"/>
    <mergeCell ref="BA45:BC45"/>
    <mergeCell ref="BA59:BC59"/>
    <mergeCell ref="BA43:BC43"/>
    <mergeCell ref="BA61:BC61"/>
    <mergeCell ref="G32:AO32"/>
    <mergeCell ref="AP32:AY32"/>
    <mergeCell ref="BA36:BC36"/>
    <mergeCell ref="BA34:BC34"/>
    <mergeCell ref="AZ32:BD32"/>
    <mergeCell ref="E30:AU30"/>
    <mergeCell ref="AZ30:BD30"/>
    <mergeCell ref="G112:AO112"/>
    <mergeCell ref="AP112:AY112"/>
    <mergeCell ref="G48:AO48"/>
    <mergeCell ref="AP48:AY48"/>
    <mergeCell ref="AZ48:BD48"/>
  </mergeCells>
  <phoneticPr fontId="9" type="noConversion"/>
  <conditionalFormatting sqref="BA82:BC82 BA66:BC66 BA50:BC50 BA34:BC34">
    <cfRule type="expression" dxfId="536" priority="68" stopIfTrue="1">
      <formula>IF(BJ34="No",TRUE,FALSE)</formula>
    </cfRule>
    <cfRule type="expression" dxfId="535" priority="69" stopIfTrue="1">
      <formula>IF(OR(I34="",BA34="x",BR34=0),TRUE,FALSE)</formula>
    </cfRule>
    <cfRule type="expression" dxfId="534" priority="70" stopIfTrue="1">
      <formula>IF(AND(BA34&lt;&gt;"Y",BA34&lt;&gt;"N",BA34&lt;&gt;""),TRUE,FALSE)</formula>
    </cfRule>
  </conditionalFormatting>
  <conditionalFormatting sqref="BA84:BC84 BA68:BC68 BA52:BC52 BA36:BC36">
    <cfRule type="expression" dxfId="533" priority="71" stopIfTrue="1">
      <formula>IF(OR(BR34=0,BJ34="No"),TRUE,FALSE)</formula>
    </cfRule>
    <cfRule type="expression" dxfId="532" priority="72" stopIfTrue="1">
      <formula>IF(BA34="x",TRUE,FALSE)</formula>
    </cfRule>
    <cfRule type="cellIs" dxfId="531" priority="73" stopIfTrue="1" operator="greaterThan">
      <formula>2</formula>
    </cfRule>
  </conditionalFormatting>
  <conditionalFormatting sqref="BA91:BC91 BA75:BC75 BA59:BC59 BA43:BC43">
    <cfRule type="expression" dxfId="530" priority="74" stopIfTrue="1">
      <formula>IF(OR(BR34=0,BJ34="No"),TRUE,FALSE)</formula>
    </cfRule>
    <cfRule type="expression" dxfId="529" priority="75" stopIfTrue="1">
      <formula>IF(BA34="x",TRUE,FALSE)</formula>
    </cfRule>
    <cfRule type="cellIs" dxfId="528" priority="76" stopIfTrue="1" operator="greaterThan">
      <formula>2</formula>
    </cfRule>
  </conditionalFormatting>
  <conditionalFormatting sqref="BA93:BC93 BA77:BC77 BA61:BC61 BA45:BC45">
    <cfRule type="expression" dxfId="527" priority="77" stopIfTrue="1">
      <formula>IF(OR(BR34=0,BJ34="No"),TRUE,FALSE)</formula>
    </cfRule>
    <cfRule type="expression" dxfId="526" priority="78" stopIfTrue="1">
      <formula>IF(BA34="x",TRUE,FALSE)</formula>
    </cfRule>
    <cfRule type="cellIs" dxfId="525" priority="79" stopIfTrue="1" operator="greaterThan">
      <formula>2</formula>
    </cfRule>
  </conditionalFormatting>
  <conditionalFormatting sqref="BP5">
    <cfRule type="expression" dxfId="524" priority="80" stopIfTrue="1">
      <formula>IF(AND(BP5="",#REF!&gt;""),TRUE,FALSE)</formula>
    </cfRule>
  </conditionalFormatting>
  <conditionalFormatting sqref="BK34:BO34 BK82:BO82 BK98:BO98 BK50:BO50 BK114:BO114 BK66:BO66">
    <cfRule type="cellIs" dxfId="523" priority="81" stopIfTrue="1" operator="equal">
      <formula>""</formula>
    </cfRule>
  </conditionalFormatting>
  <conditionalFormatting sqref="AZ31:BD31 AZ32 AZ96 AZ48 AZ64 AZ112">
    <cfRule type="cellIs" dxfId="522" priority="82" stopIfTrue="1" operator="equal">
      <formula>"Green"</formula>
    </cfRule>
    <cfRule type="cellIs" dxfId="521" priority="83" stopIfTrue="1" operator="equal">
      <formula>"Yellow"</formula>
    </cfRule>
    <cfRule type="cellIs" dxfId="520" priority="84" stopIfTrue="1" operator="equal">
      <formula>"Red"</formula>
    </cfRule>
  </conditionalFormatting>
  <conditionalFormatting sqref="AS7">
    <cfRule type="cellIs" dxfId="519" priority="85" stopIfTrue="1" operator="equal">
      <formula>"X"</formula>
    </cfRule>
  </conditionalFormatting>
  <conditionalFormatting sqref="AZ17:BD22 AZ24:BD24">
    <cfRule type="cellIs" dxfId="518" priority="86" stopIfTrue="1" operator="between">
      <formula>0.845</formula>
      <formula>1.1</formula>
    </cfRule>
    <cfRule type="cellIs" dxfId="517" priority="87" stopIfTrue="1" operator="between">
      <formula>0.745</formula>
      <formula>0.8449</formula>
    </cfRule>
    <cfRule type="cellIs" dxfId="516" priority="88" stopIfTrue="1" operator="between">
      <formula>0</formula>
      <formula>0.7449</formula>
    </cfRule>
  </conditionalFormatting>
  <conditionalFormatting sqref="AY5:BC5">
    <cfRule type="cellIs" dxfId="515" priority="89" stopIfTrue="1" operator="between">
      <formula>0.845</formula>
      <formula>1.1</formula>
    </cfRule>
    <cfRule type="cellIs" dxfId="514" priority="90" stopIfTrue="1" operator="between">
      <formula>0.745</formula>
      <formula>0.8449</formula>
    </cfRule>
    <cfRule type="cellIs" dxfId="513" priority="91" stopIfTrue="1" operator="between">
      <formula>0</formula>
      <formula>0.7449</formula>
    </cfRule>
  </conditionalFormatting>
  <conditionalFormatting sqref="AZ23:BD23">
    <cfRule type="cellIs" dxfId="512" priority="47" stopIfTrue="1" operator="between">
      <formula>0.845</formula>
      <formula>1.1</formula>
    </cfRule>
    <cfRule type="cellIs" dxfId="511" priority="48" stopIfTrue="1" operator="between">
      <formula>0.745</formula>
      <formula>0.8449</formula>
    </cfRule>
    <cfRule type="cellIs" dxfId="510" priority="49" stopIfTrue="1" operator="between">
      <formula>0</formula>
      <formula>0.7449</formula>
    </cfRule>
  </conditionalFormatting>
  <conditionalFormatting sqref="BK130:BO130">
    <cfRule type="cellIs" dxfId="509" priority="46" stopIfTrue="1" operator="equal">
      <formula>""</formula>
    </cfRule>
  </conditionalFormatting>
  <conditionalFormatting sqref="AZ128">
    <cfRule type="cellIs" dxfId="508" priority="40" stopIfTrue="1" operator="equal">
      <formula>"Green"</formula>
    </cfRule>
    <cfRule type="cellIs" dxfId="507" priority="41" stopIfTrue="1" operator="equal">
      <formula>"Yellow"</formula>
    </cfRule>
    <cfRule type="cellIs" dxfId="506" priority="42" stopIfTrue="1" operator="equal">
      <formula>"Red"</formula>
    </cfRule>
  </conditionalFormatting>
  <conditionalFormatting sqref="BA98:BC98">
    <cfRule type="expression" dxfId="505" priority="28" stopIfTrue="1">
      <formula>IF(BJ98="No",TRUE,FALSE)</formula>
    </cfRule>
    <cfRule type="expression" dxfId="504" priority="29" stopIfTrue="1">
      <formula>IF(OR(I98="",BA98="x",BR98=0),TRUE,FALSE)</formula>
    </cfRule>
    <cfRule type="expression" dxfId="503" priority="30" stopIfTrue="1">
      <formula>IF(AND(BA98&lt;&gt;"Y",BA98&lt;&gt;"N",BA98&lt;&gt;""),TRUE,FALSE)</formula>
    </cfRule>
  </conditionalFormatting>
  <conditionalFormatting sqref="BA100:BC100">
    <cfRule type="expression" dxfId="502" priority="31" stopIfTrue="1">
      <formula>IF(OR(BR98=0,BJ98="No"),TRUE,FALSE)</formula>
    </cfRule>
    <cfRule type="expression" dxfId="501" priority="32" stopIfTrue="1">
      <formula>IF(BA98="x",TRUE,FALSE)</formula>
    </cfRule>
    <cfRule type="cellIs" dxfId="500" priority="33" stopIfTrue="1" operator="greaterThan">
      <formula>2</formula>
    </cfRule>
  </conditionalFormatting>
  <conditionalFormatting sqref="BA107:BC107">
    <cfRule type="expression" dxfId="499" priority="34" stopIfTrue="1">
      <formula>IF(OR(BR98=0,BJ98="No"),TRUE,FALSE)</formula>
    </cfRule>
    <cfRule type="expression" dxfId="498" priority="35" stopIfTrue="1">
      <formula>IF(BA98="x",TRUE,FALSE)</formula>
    </cfRule>
    <cfRule type="cellIs" dxfId="497" priority="36" stopIfTrue="1" operator="greaterThan">
      <formula>2</formula>
    </cfRule>
  </conditionalFormatting>
  <conditionalFormatting sqref="BA109:BC109">
    <cfRule type="expression" dxfId="496" priority="37" stopIfTrue="1">
      <formula>IF(OR(BR98=0,BJ98="No"),TRUE,FALSE)</formula>
    </cfRule>
    <cfRule type="expression" dxfId="495" priority="38" stopIfTrue="1">
      <formula>IF(BA98="x",TRUE,FALSE)</formula>
    </cfRule>
    <cfRule type="cellIs" dxfId="494" priority="39" stopIfTrue="1" operator="greaterThan">
      <formula>2</formula>
    </cfRule>
  </conditionalFormatting>
  <conditionalFormatting sqref="BA114:BC114">
    <cfRule type="expression" dxfId="493" priority="16" stopIfTrue="1">
      <formula>IF(BJ114="No",TRUE,FALSE)</formula>
    </cfRule>
    <cfRule type="expression" dxfId="492" priority="17" stopIfTrue="1">
      <formula>IF(OR(I114="",BA114="x",BR114=0),TRUE,FALSE)</formula>
    </cfRule>
    <cfRule type="expression" dxfId="491" priority="18" stopIfTrue="1">
      <formula>IF(AND(BA114&lt;&gt;"Y",BA114&lt;&gt;"N",BA114&lt;&gt;""),TRUE,FALSE)</formula>
    </cfRule>
  </conditionalFormatting>
  <conditionalFormatting sqref="BA116:BC116">
    <cfRule type="expression" dxfId="490" priority="19" stopIfTrue="1">
      <formula>IF(OR(BR114=0,BJ114="No"),TRUE,FALSE)</formula>
    </cfRule>
    <cfRule type="expression" dxfId="489" priority="20" stopIfTrue="1">
      <formula>IF(BA114="x",TRUE,FALSE)</formula>
    </cfRule>
    <cfRule type="cellIs" dxfId="488" priority="21" stopIfTrue="1" operator="greaterThan">
      <formula>2</formula>
    </cfRule>
  </conditionalFormatting>
  <conditionalFormatting sqref="BA123:BC123">
    <cfRule type="expression" dxfId="487" priority="22" stopIfTrue="1">
      <formula>IF(OR(BR114=0,BJ114="No"),TRUE,FALSE)</formula>
    </cfRule>
    <cfRule type="expression" dxfId="486" priority="23" stopIfTrue="1">
      <formula>IF(BA114="x",TRUE,FALSE)</formula>
    </cfRule>
    <cfRule type="cellIs" dxfId="485" priority="24" stopIfTrue="1" operator="greaterThan">
      <formula>2</formula>
    </cfRule>
  </conditionalFormatting>
  <conditionalFormatting sqref="BA125:BC125">
    <cfRule type="expression" dxfId="484" priority="25" stopIfTrue="1">
      <formula>IF(OR(BR114=0,BJ114="No"),TRUE,FALSE)</formula>
    </cfRule>
    <cfRule type="expression" dxfId="483" priority="26" stopIfTrue="1">
      <formula>IF(BA114="x",TRUE,FALSE)</formula>
    </cfRule>
    <cfRule type="cellIs" dxfId="482" priority="27" stopIfTrue="1" operator="greaterThan">
      <formula>2</formula>
    </cfRule>
  </conditionalFormatting>
  <conditionalFormatting sqref="BA130:BC130">
    <cfRule type="expression" dxfId="481" priority="4" stopIfTrue="1">
      <formula>IF(BJ130="No",TRUE,FALSE)</formula>
    </cfRule>
    <cfRule type="expression" dxfId="480" priority="5" stopIfTrue="1">
      <formula>IF(OR(I130="",BA130="x",BR130=0),TRUE,FALSE)</formula>
    </cfRule>
    <cfRule type="expression" dxfId="479" priority="6" stopIfTrue="1">
      <formula>IF(AND(BA130&lt;&gt;"Y",BA130&lt;&gt;"N",BA130&lt;&gt;""),TRUE,FALSE)</formula>
    </cfRule>
  </conditionalFormatting>
  <conditionalFormatting sqref="BA132:BC132">
    <cfRule type="expression" dxfId="478" priority="7" stopIfTrue="1">
      <formula>IF(OR(BR130=0,BJ130="No"),TRUE,FALSE)</formula>
    </cfRule>
    <cfRule type="expression" dxfId="477" priority="8" stopIfTrue="1">
      <formula>IF(BA130="x",TRUE,FALSE)</formula>
    </cfRule>
    <cfRule type="cellIs" dxfId="476" priority="9" stopIfTrue="1" operator="greaterThan">
      <formula>2</formula>
    </cfRule>
  </conditionalFormatting>
  <conditionalFormatting sqref="BA139:BC139">
    <cfRule type="expression" dxfId="475" priority="10" stopIfTrue="1">
      <formula>IF(OR(BR130=0,BJ130="No"),TRUE,FALSE)</formula>
    </cfRule>
    <cfRule type="expression" dxfId="474" priority="11" stopIfTrue="1">
      <formula>IF(BA130="x",TRUE,FALSE)</formula>
    </cfRule>
    <cfRule type="cellIs" dxfId="473" priority="12" stopIfTrue="1" operator="greaterThan">
      <formula>2</formula>
    </cfRule>
  </conditionalFormatting>
  <conditionalFormatting sqref="BA141:BC141">
    <cfRule type="expression" dxfId="472" priority="13" stopIfTrue="1">
      <formula>IF(OR(BR130=0,BJ130="No"),TRUE,FALSE)</formula>
    </cfRule>
    <cfRule type="expression" dxfId="471" priority="14" stopIfTrue="1">
      <formula>IF(BA130="x",TRUE,FALSE)</formula>
    </cfRule>
    <cfRule type="cellIs" dxfId="470" priority="15" stopIfTrue="1" operator="greaterThan">
      <formula>2</formula>
    </cfRule>
  </conditionalFormatting>
  <conditionalFormatting sqref="AZ80">
    <cfRule type="cellIs" dxfId="469" priority="1" stopIfTrue="1" operator="equal">
      <formula>"Green"</formula>
    </cfRule>
    <cfRule type="cellIs" dxfId="468" priority="2" stopIfTrue="1" operator="equal">
      <formula>"Yellow"</formula>
    </cfRule>
    <cfRule type="cellIs" dxfId="467" priority="3" stopIfTrue="1" operator="equal">
      <formula>"Red"</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ignoredErrors>
    <ignoredError sqref="AY7"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13"/>
    <pageSetUpPr fitToPage="1"/>
  </sheetPr>
  <dimension ref="A1:CP162"/>
  <sheetViews>
    <sheetView showRowColHeaders="0" topLeftCell="A120" zoomScale="130" zoomScaleNormal="130" workbookViewId="0">
      <selection activeCell="AG9" sqref="AG9:AR10"/>
    </sheetView>
  </sheetViews>
  <sheetFormatPr baseColWidth="10" defaultColWidth="9.19921875" defaultRowHeight="13"/>
  <cols>
    <col min="1" max="1" width="1" style="342"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1" width="5.796875" style="339" customWidth="1"/>
    <col min="62" max="64" width="8.796875" style="339" hidden="1" customWidth="1"/>
    <col min="65" max="67" width="8.796875" style="462" hidden="1" customWidth="1"/>
    <col min="68" max="68" width="8.796875" style="339" hidden="1" customWidth="1"/>
    <col min="69" max="69" width="8.796875" style="475" hidden="1" customWidth="1"/>
    <col min="70" max="70" width="7.796875" style="475" hidden="1" customWidth="1"/>
    <col min="71" max="74" width="5.796875" style="339" customWidth="1"/>
    <col min="75" max="16384" width="9.19921875" style="339"/>
  </cols>
  <sheetData>
    <row r="1" spans="1:94" s="19" customFormat="1" ht="4.5" customHeight="1">
      <c r="A1" s="183"/>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183"/>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5"/>
      <c r="BC2" s="15"/>
      <c r="BD2" s="17"/>
      <c r="BE2" s="44"/>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c r="CL2" s="57"/>
      <c r="CM2" s="57"/>
    </row>
    <row r="3" spans="1:94" s="19" customFormat="1" ht="12.75" customHeight="1">
      <c r="A3" s="176"/>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IF('Cover Page'!AY3="","",'Cover Page'!AY3)</f>
        <v/>
      </c>
      <c r="AZ3" s="996"/>
      <c r="BA3" s="996"/>
      <c r="BB3" s="996"/>
      <c r="BC3" s="997"/>
      <c r="BD3" s="4"/>
      <c r="BE3" s="44"/>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c r="CL3" s="57"/>
      <c r="CM3" s="57"/>
    </row>
    <row r="4" spans="1:94" s="19" customFormat="1" ht="4.5" customHeight="1">
      <c r="A4" s="176"/>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94"/>
      <c r="BC4" s="94"/>
      <c r="BD4" s="4"/>
      <c r="BE4" s="44"/>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c r="CL4" s="57"/>
      <c r="CM4" s="57"/>
    </row>
    <row r="5" spans="1:94" s="19" customFormat="1" ht="12.75" customHeight="1">
      <c r="A5" s="176"/>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4"/>
      <c r="BE5" s="44"/>
      <c r="BF5" s="62"/>
      <c r="BG5" s="57"/>
      <c r="BH5" s="57"/>
      <c r="BI5" s="57"/>
      <c r="BJ5" s="1072" t="s">
        <v>87</v>
      </c>
      <c r="BK5" s="1073"/>
      <c r="BL5" s="1073"/>
      <c r="BM5" s="1073"/>
      <c r="BN5" s="1073"/>
      <c r="BO5" s="1073"/>
      <c r="BP5" s="225">
        <f>IF(BR25="",0,IF(MIN(BR17:BR24)&lt;0.75,1,0))</f>
        <v>0</v>
      </c>
      <c r="BQ5" s="61"/>
      <c r="BR5" s="61"/>
      <c r="BS5" s="57"/>
      <c r="BT5" s="57"/>
      <c r="BU5" s="57"/>
      <c r="BV5" s="57"/>
      <c r="BW5" s="57"/>
      <c r="BX5" s="57"/>
      <c r="BY5" s="57"/>
      <c r="BZ5" s="57"/>
      <c r="CA5" s="57"/>
      <c r="CB5" s="57"/>
      <c r="CC5" s="57"/>
      <c r="CD5" s="57"/>
      <c r="CE5" s="57"/>
      <c r="CF5" s="57"/>
      <c r="CG5" s="57"/>
      <c r="CH5" s="57"/>
      <c r="CI5" s="57"/>
      <c r="CJ5" s="57"/>
      <c r="CK5" s="57"/>
      <c r="CL5" s="57"/>
      <c r="CM5" s="57"/>
    </row>
    <row r="6" spans="1:94" s="19" customFormat="1" ht="4.5" customHeight="1">
      <c r="A6" s="176"/>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IF(AND($BH$7="",$BH$9=""),"",IF($BH$9="",#REF!,#REF!))</f>
        <v/>
      </c>
      <c r="BA6" s="89"/>
      <c r="BB6" s="89"/>
      <c r="BC6" s="89"/>
      <c r="BD6" s="4"/>
      <c r="BE6" s="44"/>
      <c r="BF6" s="62"/>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c r="CL6" s="57"/>
      <c r="CM6" s="57"/>
    </row>
    <row r="7" spans="1:94" s="19" customFormat="1" ht="12.75" customHeight="1">
      <c r="A7" s="176"/>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7"/>
      <c r="BB7" s="1007"/>
      <c r="BC7" s="1008"/>
      <c r="BD7" s="4"/>
      <c r="BE7" s="44"/>
      <c r="BF7" s="62"/>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c r="CL7" s="57"/>
      <c r="CM7" s="57"/>
    </row>
    <row r="8" spans="1:94" s="19" customFormat="1" ht="4.5" customHeight="1">
      <c r="A8" s="184"/>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4"/>
      <c r="BC8" s="24"/>
      <c r="BD8" s="25"/>
      <c r="BE8" s="44"/>
      <c r="BF8" s="62"/>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c r="CL8" s="57"/>
      <c r="CM8" s="57"/>
    </row>
    <row r="9" spans="1:94" s="19" customFormat="1">
      <c r="A9" s="53"/>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44"/>
      <c r="BF9" s="62"/>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c r="CL9" s="57"/>
      <c r="CM9" s="57"/>
    </row>
    <row r="10" spans="1:94" s="19" customFormat="1" ht="4.5" customHeight="1">
      <c r="A10" s="53"/>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44"/>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c r="CL10" s="57"/>
      <c r="CM10" s="57"/>
    </row>
    <row r="11" spans="1:94" s="19" customFormat="1" ht="4.5" customHeight="1">
      <c r="A11" s="94"/>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44"/>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c r="CL11" s="57"/>
      <c r="CM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44"/>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c r="CL12" s="57"/>
      <c r="CM12" s="57"/>
    </row>
    <row r="13" spans="1:94" s="19" customFormat="1" ht="4.5" customHeight="1">
      <c r="A13" s="5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44"/>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c r="CL13" s="57"/>
      <c r="CM13" s="57"/>
    </row>
    <row r="14" spans="1:94" s="1" customFormat="1" ht="14">
      <c r="A14" s="53"/>
      <c r="B14" s="1066" t="s">
        <v>11</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2"/>
      <c r="BF14" s="52"/>
      <c r="BG14" s="49"/>
      <c r="BH14" s="49"/>
      <c r="BI14" s="49"/>
      <c r="BJ14" s="67" t="s">
        <v>17</v>
      </c>
      <c r="BK14" s="68"/>
      <c r="BL14" s="68"/>
      <c r="BM14" s="68"/>
      <c r="BN14" s="68"/>
      <c r="BO14" s="68"/>
      <c r="BP14" s="68"/>
      <c r="BQ14" s="68"/>
      <c r="BR14" s="69"/>
      <c r="BS14" s="49"/>
      <c r="BT14" s="49"/>
      <c r="BU14" s="49"/>
      <c r="BV14" s="49"/>
      <c r="BW14" s="49"/>
      <c r="BX14" s="49"/>
      <c r="BY14" s="49"/>
      <c r="BZ14" s="49"/>
      <c r="CA14" s="49"/>
      <c r="CB14" s="49"/>
      <c r="CC14" s="49"/>
      <c r="CD14" s="49"/>
      <c r="CE14" s="49"/>
      <c r="CF14" s="49"/>
      <c r="CG14" s="49"/>
      <c r="CH14" s="49"/>
      <c r="CI14" s="49"/>
      <c r="CJ14" s="49"/>
      <c r="CK14" s="49"/>
      <c r="CL14" s="49"/>
      <c r="CM14" s="49"/>
    </row>
    <row r="15" spans="1:94" s="1" customFormat="1" ht="12" customHeight="1">
      <c r="A15" s="53"/>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2"/>
      <c r="BF15" s="52"/>
      <c r="BG15" s="49"/>
      <c r="BH15" s="49"/>
      <c r="BI15" s="49"/>
      <c r="BJ15" s="100"/>
      <c r="BK15" s="101"/>
      <c r="BL15" s="102"/>
      <c r="BM15" s="102"/>
      <c r="BN15" s="102"/>
      <c r="BO15" s="102"/>
      <c r="BP15" s="1037"/>
      <c r="BQ15" s="1038"/>
      <c r="BR15" s="1039"/>
      <c r="BS15" s="49"/>
      <c r="BT15" s="49"/>
      <c r="BU15" s="49"/>
      <c r="BV15" s="49"/>
      <c r="BW15" s="49"/>
      <c r="BX15" s="49"/>
      <c r="BY15" s="49"/>
      <c r="BZ15" s="49"/>
      <c r="CA15" s="49"/>
      <c r="CB15" s="49"/>
      <c r="CC15" s="49"/>
      <c r="CD15" s="49"/>
      <c r="CE15" s="49"/>
      <c r="CF15" s="49"/>
      <c r="CG15" s="49"/>
      <c r="CH15" s="49"/>
      <c r="CI15" s="49"/>
      <c r="CJ15" s="49"/>
      <c r="CK15" s="49"/>
      <c r="CL15" s="49"/>
      <c r="CM15" s="49"/>
    </row>
    <row r="16" spans="1:94" s="1" customFormat="1" ht="8.25" customHeight="1">
      <c r="A16" s="94"/>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2"/>
      <c r="BF16" s="52"/>
      <c r="BG16" s="49"/>
      <c r="BH16" s="49"/>
      <c r="BI16" s="49"/>
      <c r="BJ16" s="103"/>
      <c r="BK16" s="53"/>
      <c r="BL16" s="90"/>
      <c r="BM16" s="90"/>
      <c r="BN16" s="90"/>
      <c r="BO16" s="90"/>
      <c r="BP16" s="106" t="s">
        <v>85</v>
      </c>
      <c r="BQ16" s="107" t="s">
        <v>84</v>
      </c>
      <c r="BR16" s="108" t="s">
        <v>77</v>
      </c>
      <c r="BS16" s="49"/>
      <c r="BT16" s="49"/>
      <c r="BU16" s="49"/>
      <c r="BV16" s="49"/>
      <c r="BW16" s="49"/>
      <c r="BX16" s="49"/>
      <c r="BY16" s="49"/>
      <c r="BZ16" s="49"/>
      <c r="CA16" s="49"/>
      <c r="CB16" s="49"/>
      <c r="CC16" s="49"/>
      <c r="CD16" s="49"/>
      <c r="CE16" s="49"/>
      <c r="CF16" s="49"/>
      <c r="CG16" s="49"/>
      <c r="CH16" s="49"/>
      <c r="CI16" s="49"/>
      <c r="CJ16" s="49"/>
      <c r="CK16" s="49"/>
      <c r="CL16" s="49"/>
      <c r="CM16" s="49"/>
    </row>
    <row r="17" spans="1:91" s="1" customFormat="1">
      <c r="A17" s="53"/>
      <c r="B17" s="1014">
        <v>1</v>
      </c>
      <c r="C17" s="1015"/>
      <c r="D17" s="1015"/>
      <c r="E17" s="1016"/>
      <c r="F17" s="1079" t="s">
        <v>1</v>
      </c>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1080"/>
      <c r="AS17" s="1080"/>
      <c r="AT17" s="1080"/>
      <c r="AU17" s="1080"/>
      <c r="AV17" s="1080"/>
      <c r="AW17" s="1080"/>
      <c r="AX17" s="1080"/>
      <c r="AY17" s="1081"/>
      <c r="AZ17" s="1018" t="str">
        <f t="shared" ref="AZ17:AZ25" si="0">IF(BR17="","",BR17)</f>
        <v/>
      </c>
      <c r="BA17" s="1019"/>
      <c r="BB17" s="1019"/>
      <c r="BC17" s="1019"/>
      <c r="BD17" s="1020"/>
      <c r="BE17" s="2"/>
      <c r="BF17" s="52"/>
      <c r="BG17" s="49"/>
      <c r="BH17" s="49"/>
      <c r="BI17" s="49"/>
      <c r="BJ17" s="103"/>
      <c r="BK17" s="53"/>
      <c r="BL17" s="113"/>
      <c r="BM17" s="113"/>
      <c r="BN17" s="113"/>
      <c r="BO17" s="113" t="s">
        <v>39</v>
      </c>
      <c r="BP17" s="114">
        <f>BP33</f>
        <v>0</v>
      </c>
      <c r="BQ17" s="114">
        <f>BQ33</f>
        <v>0</v>
      </c>
      <c r="BR17" s="109" t="str">
        <f>IF(BP17=0,"",BQ17/BP17)</f>
        <v/>
      </c>
      <c r="BS17" s="49"/>
      <c r="BT17" s="49"/>
      <c r="BU17" s="49"/>
      <c r="BV17" s="49"/>
      <c r="BW17" s="49"/>
      <c r="BX17" s="49"/>
      <c r="BY17" s="49"/>
      <c r="BZ17" s="49"/>
      <c r="CA17" s="49"/>
      <c r="CB17" s="49"/>
      <c r="CC17" s="49"/>
      <c r="CD17" s="49"/>
      <c r="CE17" s="49"/>
      <c r="CF17" s="49"/>
      <c r="CG17" s="49"/>
      <c r="CH17" s="49"/>
      <c r="CI17" s="49"/>
      <c r="CJ17" s="49"/>
      <c r="CK17" s="49"/>
      <c r="CL17" s="49"/>
      <c r="CM17" s="49"/>
    </row>
    <row r="18" spans="1:91" s="1" customFormat="1">
      <c r="A18" s="53"/>
      <c r="B18" s="1014">
        <v>2</v>
      </c>
      <c r="C18" s="1015"/>
      <c r="D18" s="1015"/>
      <c r="E18" s="1016"/>
      <c r="F18" s="1079" t="s">
        <v>2</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1"/>
      <c r="AZ18" s="1018" t="str">
        <f t="shared" si="0"/>
        <v/>
      </c>
      <c r="BA18" s="1019"/>
      <c r="BB18" s="1019"/>
      <c r="BC18" s="1019"/>
      <c r="BD18" s="1020"/>
      <c r="BE18" s="2"/>
      <c r="BF18" s="52"/>
      <c r="BG18" s="49"/>
      <c r="BH18" s="49"/>
      <c r="BI18" s="49"/>
      <c r="BJ18" s="103"/>
      <c r="BK18" s="53"/>
      <c r="BL18" s="113"/>
      <c r="BM18" s="113"/>
      <c r="BN18" s="113"/>
      <c r="BO18" s="113" t="s">
        <v>40</v>
      </c>
      <c r="BP18" s="114">
        <f>BP49</f>
        <v>0</v>
      </c>
      <c r="BQ18" s="114">
        <f>BQ49</f>
        <v>0</v>
      </c>
      <c r="BR18" s="109" t="str">
        <f t="shared" ref="BR18:BR25" si="1">IF(BP18=0,"",BQ18/BP18)</f>
        <v/>
      </c>
      <c r="BS18" s="49"/>
      <c r="BT18" s="49"/>
      <c r="BU18" s="49"/>
      <c r="BV18" s="49"/>
      <c r="BW18" s="49"/>
      <c r="BX18" s="49"/>
      <c r="BY18" s="49"/>
      <c r="BZ18" s="49"/>
      <c r="CA18" s="49"/>
      <c r="CB18" s="49"/>
      <c r="CC18" s="49"/>
      <c r="CD18" s="49"/>
      <c r="CE18" s="49"/>
      <c r="CF18" s="49"/>
      <c r="CG18" s="49"/>
      <c r="CH18" s="49"/>
      <c r="CI18" s="49"/>
      <c r="CJ18" s="49"/>
      <c r="CK18" s="49"/>
      <c r="CL18" s="49"/>
      <c r="CM18" s="49"/>
    </row>
    <row r="19" spans="1:91" s="1" customFormat="1">
      <c r="A19" s="53"/>
      <c r="B19" s="1014">
        <v>3</v>
      </c>
      <c r="C19" s="1015"/>
      <c r="D19" s="1015"/>
      <c r="E19" s="1016"/>
      <c r="F19" s="1079" t="s">
        <v>379</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1"/>
      <c r="AZ19" s="1018" t="str">
        <f t="shared" si="0"/>
        <v/>
      </c>
      <c r="BA19" s="1019"/>
      <c r="BB19" s="1019"/>
      <c r="BC19" s="1019"/>
      <c r="BD19" s="1020"/>
      <c r="BE19" s="2"/>
      <c r="BF19" s="52"/>
      <c r="BG19" s="49"/>
      <c r="BH19" s="49"/>
      <c r="BI19" s="49"/>
      <c r="BJ19" s="103"/>
      <c r="BK19" s="53"/>
      <c r="BL19" s="113"/>
      <c r="BM19" s="113"/>
      <c r="BN19" s="113"/>
      <c r="BO19" s="113" t="s">
        <v>41</v>
      </c>
      <c r="BP19" s="114">
        <f>BP65</f>
        <v>0</v>
      </c>
      <c r="BQ19" s="114">
        <f>BQ65</f>
        <v>0</v>
      </c>
      <c r="BR19" s="109" t="str">
        <f t="shared" si="1"/>
        <v/>
      </c>
      <c r="BS19" s="49"/>
      <c r="BT19" s="49"/>
      <c r="BU19" s="49"/>
      <c r="BV19" s="49"/>
      <c r="BW19" s="49"/>
      <c r="BX19" s="49"/>
      <c r="BY19" s="49"/>
      <c r="BZ19" s="49"/>
      <c r="CA19" s="49"/>
      <c r="CB19" s="49"/>
      <c r="CC19" s="49"/>
      <c r="CD19" s="49"/>
      <c r="CE19" s="49"/>
      <c r="CF19" s="49"/>
      <c r="CG19" s="49"/>
      <c r="CH19" s="49"/>
      <c r="CI19" s="49"/>
      <c r="CJ19" s="49"/>
      <c r="CK19" s="49"/>
      <c r="CL19" s="49"/>
      <c r="CM19" s="49"/>
    </row>
    <row r="20" spans="1:91" s="1" customFormat="1">
      <c r="A20" s="53"/>
      <c r="B20" s="1014">
        <v>4</v>
      </c>
      <c r="C20" s="1015"/>
      <c r="D20" s="1015"/>
      <c r="E20" s="1016"/>
      <c r="F20" s="1079" t="s">
        <v>488</v>
      </c>
      <c r="G20" s="1080"/>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1"/>
      <c r="AZ20" s="1018" t="str">
        <f t="shared" si="0"/>
        <v/>
      </c>
      <c r="BA20" s="1019"/>
      <c r="BB20" s="1019"/>
      <c r="BC20" s="1019"/>
      <c r="BD20" s="1020"/>
      <c r="BE20" s="2"/>
      <c r="BF20" s="52"/>
      <c r="BG20" s="49"/>
      <c r="BH20" s="49"/>
      <c r="BI20" s="49"/>
      <c r="BJ20" s="103"/>
      <c r="BK20" s="53"/>
      <c r="BL20" s="113"/>
      <c r="BM20" s="113"/>
      <c r="BN20" s="113"/>
      <c r="BO20" s="113" t="s">
        <v>42</v>
      </c>
      <c r="BP20" s="114">
        <f>BP81</f>
        <v>0</v>
      </c>
      <c r="BQ20" s="114">
        <f>BQ81</f>
        <v>0</v>
      </c>
      <c r="BR20" s="109" t="str">
        <f t="shared" si="1"/>
        <v/>
      </c>
      <c r="BS20" s="49"/>
      <c r="BT20" s="49"/>
      <c r="BU20" s="49"/>
      <c r="BV20" s="49"/>
      <c r="BW20" s="49"/>
      <c r="BX20" s="49"/>
      <c r="BY20" s="49"/>
      <c r="BZ20" s="49"/>
      <c r="CA20" s="49"/>
      <c r="CB20" s="49"/>
      <c r="CC20" s="49"/>
      <c r="CD20" s="49"/>
      <c r="CE20" s="49"/>
      <c r="CF20" s="49"/>
      <c r="CG20" s="49"/>
      <c r="CH20" s="49"/>
      <c r="CI20" s="49"/>
      <c r="CJ20" s="49"/>
      <c r="CK20" s="49"/>
      <c r="CL20" s="49"/>
      <c r="CM20" s="49"/>
    </row>
    <row r="21" spans="1:91" s="1" customFormat="1">
      <c r="A21" s="53"/>
      <c r="B21" s="1014">
        <v>5</v>
      </c>
      <c r="C21" s="1015"/>
      <c r="D21" s="1015"/>
      <c r="E21" s="1016"/>
      <c r="F21" s="1079" t="s">
        <v>208</v>
      </c>
      <c r="G21" s="1080"/>
      <c r="H21" s="1080"/>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c r="AP21" s="1080"/>
      <c r="AQ21" s="1080"/>
      <c r="AR21" s="1080"/>
      <c r="AS21" s="1080"/>
      <c r="AT21" s="1080"/>
      <c r="AU21" s="1080"/>
      <c r="AV21" s="1080"/>
      <c r="AW21" s="1080"/>
      <c r="AX21" s="1080"/>
      <c r="AY21" s="1081"/>
      <c r="AZ21" s="1018" t="str">
        <f t="shared" si="0"/>
        <v/>
      </c>
      <c r="BA21" s="1019"/>
      <c r="BB21" s="1019"/>
      <c r="BC21" s="1019"/>
      <c r="BD21" s="1020"/>
      <c r="BE21" s="2"/>
      <c r="BF21" s="52"/>
      <c r="BG21" s="49"/>
      <c r="BH21" s="49"/>
      <c r="BI21" s="49"/>
      <c r="BJ21" s="103"/>
      <c r="BK21" s="53"/>
      <c r="BL21" s="113"/>
      <c r="BM21" s="113"/>
      <c r="BN21" s="113"/>
      <c r="BO21" s="113" t="s">
        <v>43</v>
      </c>
      <c r="BP21" s="114">
        <f>BP97</f>
        <v>0</v>
      </c>
      <c r="BQ21" s="114">
        <f>BQ97</f>
        <v>0</v>
      </c>
      <c r="BR21" s="109" t="str">
        <f t="shared" si="1"/>
        <v/>
      </c>
      <c r="BS21" s="49"/>
      <c r="BT21" s="49"/>
      <c r="BU21" s="49"/>
      <c r="BV21" s="49"/>
      <c r="BW21" s="49"/>
      <c r="BX21" s="49"/>
      <c r="BY21" s="49"/>
      <c r="BZ21" s="49"/>
      <c r="CA21" s="49"/>
      <c r="CB21" s="49"/>
      <c r="CC21" s="49"/>
      <c r="CD21" s="49"/>
      <c r="CE21" s="49"/>
      <c r="CF21" s="49"/>
      <c r="CG21" s="49"/>
      <c r="CH21" s="49"/>
      <c r="CI21" s="49"/>
      <c r="CJ21" s="49"/>
      <c r="CK21" s="49"/>
      <c r="CL21" s="49"/>
      <c r="CM21" s="49"/>
    </row>
    <row r="22" spans="1:91" s="1" customFormat="1">
      <c r="A22" s="53"/>
      <c r="B22" s="1014">
        <v>6</v>
      </c>
      <c r="C22" s="1015"/>
      <c r="D22" s="1015"/>
      <c r="E22" s="1016"/>
      <c r="F22" s="1017" t="s">
        <v>140</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t="e">
        <f>IF(Q5="Continuous Improvement","",IF(#REF!=0,"",#REF!))</f>
        <v>#REF!</v>
      </c>
      <c r="AH22" s="1017"/>
      <c r="AI22" s="1017"/>
      <c r="AJ22" s="1017"/>
      <c r="AK22" s="1017" t="e">
        <f>IF(Q5="Continuous Improvement","",IF(AG22="","",#REF!))</f>
        <v>#REF!</v>
      </c>
      <c r="AL22" s="1017"/>
      <c r="AM22" s="1017"/>
      <c r="AN22" s="1017"/>
      <c r="AO22" s="1017" t="e">
        <f>IF(AG22="","",SUM(AK22/AG22))</f>
        <v>#REF!</v>
      </c>
      <c r="AP22" s="1017"/>
      <c r="AQ22" s="1017"/>
      <c r="AR22" s="1017"/>
      <c r="AS22" s="1017" t="e">
        <f>IF(Q5="Pre-Source","",IF(#REF!=0,"",#REF!))</f>
        <v>#REF!</v>
      </c>
      <c r="AT22" s="1017"/>
      <c r="AU22" s="1017"/>
      <c r="AV22" s="1017"/>
      <c r="AW22" s="1017" t="e">
        <f>IF(Q5="Pre-Source","",IF(AS22="","",#REF!))</f>
        <v>#REF!</v>
      </c>
      <c r="AX22" s="1017"/>
      <c r="AY22" s="1017"/>
      <c r="AZ22" s="1018" t="str">
        <f t="shared" si="0"/>
        <v/>
      </c>
      <c r="BA22" s="1019"/>
      <c r="BB22" s="1019"/>
      <c r="BC22" s="1019"/>
      <c r="BD22" s="1020"/>
      <c r="BE22" s="2"/>
      <c r="BF22" s="52"/>
      <c r="BG22" s="49"/>
      <c r="BH22" s="49"/>
      <c r="BI22" s="49"/>
      <c r="BJ22" s="103"/>
      <c r="BK22" s="53"/>
      <c r="BL22" s="113"/>
      <c r="BM22" s="113"/>
      <c r="BN22" s="113"/>
      <c r="BO22" s="113" t="s">
        <v>44</v>
      </c>
      <c r="BP22" s="114">
        <f>BP113</f>
        <v>0</v>
      </c>
      <c r="BQ22" s="114">
        <f>BQ113</f>
        <v>0</v>
      </c>
      <c r="BR22" s="109" t="str">
        <f t="shared" si="1"/>
        <v/>
      </c>
      <c r="BS22" s="49"/>
      <c r="BT22" s="49"/>
      <c r="BU22" s="49"/>
      <c r="BV22" s="49"/>
      <c r="BW22" s="49"/>
      <c r="BX22" s="49"/>
      <c r="BY22" s="49"/>
      <c r="BZ22" s="49"/>
      <c r="CA22" s="49"/>
      <c r="CB22" s="49"/>
      <c r="CC22" s="49"/>
      <c r="CD22" s="49"/>
      <c r="CE22" s="49"/>
      <c r="CF22" s="49"/>
      <c r="CG22" s="49"/>
      <c r="CH22" s="49"/>
      <c r="CI22" s="49"/>
      <c r="CJ22" s="49"/>
      <c r="CK22" s="49"/>
      <c r="CL22" s="49"/>
      <c r="CM22" s="49"/>
    </row>
    <row r="23" spans="1:91" s="1" customFormat="1">
      <c r="A23" s="53"/>
      <c r="B23" s="1014">
        <v>7</v>
      </c>
      <c r="C23" s="1015"/>
      <c r="D23" s="1015"/>
      <c r="E23" s="1016"/>
      <c r="F23" s="1017" t="s">
        <v>427</v>
      </c>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c r="AH23" s="1017"/>
      <c r="AI23" s="1017"/>
      <c r="AJ23" s="1017"/>
      <c r="AK23" s="1017"/>
      <c r="AL23" s="1017"/>
      <c r="AM23" s="1017"/>
      <c r="AN23" s="1017"/>
      <c r="AO23" s="1017"/>
      <c r="AP23" s="1017"/>
      <c r="AQ23" s="1017"/>
      <c r="AR23" s="1017"/>
      <c r="AS23" s="1017"/>
      <c r="AT23" s="1017"/>
      <c r="AU23" s="1017"/>
      <c r="AV23" s="1017"/>
      <c r="AW23" s="1017"/>
      <c r="AX23" s="1017"/>
      <c r="AY23" s="1017"/>
      <c r="AZ23" s="1018" t="str">
        <f t="shared" ref="AZ23:AZ24" si="2">IF(BR23="","",BR23)</f>
        <v/>
      </c>
      <c r="BA23" s="1019"/>
      <c r="BB23" s="1019"/>
      <c r="BC23" s="1019"/>
      <c r="BD23" s="1020"/>
      <c r="BE23" s="2"/>
      <c r="BF23" s="52"/>
      <c r="BG23" s="49"/>
      <c r="BH23" s="49"/>
      <c r="BI23" s="49"/>
      <c r="BJ23" s="103"/>
      <c r="BK23" s="53"/>
      <c r="BL23" s="113"/>
      <c r="BM23" s="113"/>
      <c r="BN23" s="113"/>
      <c r="BO23" s="113" t="s">
        <v>426</v>
      </c>
      <c r="BP23" s="114">
        <f>BP129</f>
        <v>0</v>
      </c>
      <c r="BQ23" s="114">
        <f>BQ129</f>
        <v>0</v>
      </c>
      <c r="BR23" s="109" t="str">
        <f t="shared" ref="BR23:BR24" si="3">IF(BP23=0,"",BQ23/BP23)</f>
        <v/>
      </c>
      <c r="BS23" s="49"/>
      <c r="BT23" s="49"/>
      <c r="BU23" s="49"/>
      <c r="BV23" s="49"/>
      <c r="BW23" s="49"/>
      <c r="BX23" s="49"/>
      <c r="BY23" s="49"/>
      <c r="BZ23" s="49"/>
      <c r="CA23" s="49"/>
      <c r="CB23" s="49"/>
      <c r="CC23" s="49"/>
      <c r="CD23" s="49"/>
      <c r="CE23" s="49"/>
      <c r="CF23" s="49"/>
      <c r="CG23" s="49"/>
      <c r="CH23" s="49"/>
      <c r="CI23" s="49"/>
      <c r="CJ23" s="49"/>
      <c r="CK23" s="49"/>
      <c r="CL23" s="49"/>
      <c r="CM23" s="49"/>
    </row>
    <row r="24" spans="1:91" s="1" customFormat="1">
      <c r="A24" s="53"/>
      <c r="B24" s="1014">
        <v>8</v>
      </c>
      <c r="C24" s="1015"/>
      <c r="D24" s="1015"/>
      <c r="E24" s="1016"/>
      <c r="F24" s="1017" t="s">
        <v>428</v>
      </c>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c r="AH24" s="1017"/>
      <c r="AI24" s="1017"/>
      <c r="AJ24" s="1017"/>
      <c r="AK24" s="1017"/>
      <c r="AL24" s="1017"/>
      <c r="AM24" s="1017"/>
      <c r="AN24" s="1017"/>
      <c r="AO24" s="1017"/>
      <c r="AP24" s="1017"/>
      <c r="AQ24" s="1017"/>
      <c r="AR24" s="1017"/>
      <c r="AS24" s="1017"/>
      <c r="AT24" s="1017"/>
      <c r="AU24" s="1017"/>
      <c r="AV24" s="1017"/>
      <c r="AW24" s="1017"/>
      <c r="AX24" s="1017"/>
      <c r="AY24" s="1017"/>
      <c r="AZ24" s="1018" t="str">
        <f t="shared" si="2"/>
        <v/>
      </c>
      <c r="BA24" s="1019"/>
      <c r="BB24" s="1019"/>
      <c r="BC24" s="1019"/>
      <c r="BD24" s="1020"/>
      <c r="BE24" s="2"/>
      <c r="BF24" s="52"/>
      <c r="BG24" s="49"/>
      <c r="BH24" s="49"/>
      <c r="BI24" s="49"/>
      <c r="BJ24" s="103"/>
      <c r="BK24" s="53"/>
      <c r="BL24" s="113"/>
      <c r="BM24" s="113"/>
      <c r="BN24" s="113"/>
      <c r="BO24" s="113" t="s">
        <v>429</v>
      </c>
      <c r="BP24" s="114">
        <f>BP145</f>
        <v>0</v>
      </c>
      <c r="BQ24" s="114">
        <f>BQ145</f>
        <v>0</v>
      </c>
      <c r="BR24" s="109" t="str">
        <f t="shared" si="3"/>
        <v/>
      </c>
      <c r="BS24" s="49"/>
      <c r="BT24" s="49"/>
      <c r="BU24" s="49"/>
      <c r="BV24" s="49"/>
      <c r="BW24" s="49"/>
      <c r="BX24" s="49"/>
      <c r="BY24" s="49"/>
      <c r="BZ24" s="49"/>
      <c r="CA24" s="49"/>
      <c r="CB24" s="49"/>
      <c r="CC24" s="49"/>
      <c r="CD24" s="49"/>
      <c r="CE24" s="49"/>
      <c r="CF24" s="49"/>
      <c r="CG24" s="49"/>
      <c r="CH24" s="49"/>
      <c r="CI24" s="49"/>
      <c r="CJ24" s="49"/>
      <c r="CK24" s="49"/>
      <c r="CL24" s="49"/>
      <c r="CM24" s="49"/>
    </row>
    <row r="25" spans="1:91" s="12" customFormat="1" ht="13.5" customHeight="1">
      <c r="A25" s="176"/>
      <c r="B25" s="1042" t="s">
        <v>15</v>
      </c>
      <c r="C25" s="1043"/>
      <c r="D25" s="1043"/>
      <c r="E25" s="1043"/>
      <c r="F25" s="1043"/>
      <c r="G25" s="1043"/>
      <c r="H25" s="1043"/>
      <c r="I25" s="1043"/>
      <c r="J25" s="1043"/>
      <c r="K25" s="1043"/>
      <c r="L25" s="1043"/>
      <c r="M25" s="1043"/>
      <c r="N25" s="1043"/>
      <c r="O25" s="1043"/>
      <c r="P25" s="1043"/>
      <c r="Q25" s="1043"/>
      <c r="R25" s="1043"/>
      <c r="S25" s="1043"/>
      <c r="T25" s="1043"/>
      <c r="U25" s="1043"/>
      <c r="V25" s="1043"/>
      <c r="W25" s="1043"/>
      <c r="X25" s="1043"/>
      <c r="Y25" s="1043"/>
      <c r="Z25" s="1043"/>
      <c r="AA25" s="1043"/>
      <c r="AB25" s="1043"/>
      <c r="AC25" s="1043"/>
      <c r="AD25" s="1043"/>
      <c r="AE25" s="1043"/>
      <c r="AF25" s="1043"/>
      <c r="AG25" s="1043" t="e">
        <f>IF(AK25="","",SUM(AG17:AJ22))</f>
        <v>#REF!</v>
      </c>
      <c r="AH25" s="1043"/>
      <c r="AI25" s="1043"/>
      <c r="AJ25" s="1043"/>
      <c r="AK25" s="1043" t="e">
        <f>IF(Q6="Continuous Improvement","",IF(BP31=0,"",SUM(AK17:AN22)))</f>
        <v>#REF!</v>
      </c>
      <c r="AL25" s="1043"/>
      <c r="AM25" s="1043"/>
      <c r="AN25" s="1043"/>
      <c r="AO25" s="1043" t="e">
        <f>IF(AG25="","",SUM(AK25/AG25))</f>
        <v>#REF!</v>
      </c>
      <c r="AP25" s="1043"/>
      <c r="AQ25" s="1043"/>
      <c r="AR25" s="1043"/>
      <c r="AS25" s="1043" t="e">
        <f>IF(AW25="","",SUM(AS17:AV22))</f>
        <v>#REF!</v>
      </c>
      <c r="AT25" s="1043"/>
      <c r="AU25" s="1043"/>
      <c r="AV25" s="1043"/>
      <c r="AW25" s="1043" t="e">
        <f>IF(Q6="Pre-Source","",IF(#REF!=0,"",SUM(AW17:AZ22)))</f>
        <v>#REF!</v>
      </c>
      <c r="AX25" s="1043"/>
      <c r="AY25" s="1044"/>
      <c r="AZ25" s="1045" t="str">
        <f t="shared" si="0"/>
        <v/>
      </c>
      <c r="BA25" s="1046"/>
      <c r="BB25" s="1046"/>
      <c r="BC25" s="1046"/>
      <c r="BD25" s="1047"/>
      <c r="BE25" s="56"/>
      <c r="BF25" s="63"/>
      <c r="BG25" s="59"/>
      <c r="BH25" s="59"/>
      <c r="BI25" s="59"/>
      <c r="BJ25" s="104"/>
      <c r="BK25" s="105"/>
      <c r="BL25" s="112"/>
      <c r="BM25" s="112"/>
      <c r="BN25" s="112"/>
      <c r="BO25" s="112" t="s">
        <v>15</v>
      </c>
      <c r="BP25" s="115">
        <f>SUM(BP17:BP24)</f>
        <v>0</v>
      </c>
      <c r="BQ25" s="115">
        <f>SUM(BQ17:BQ24)</f>
        <v>0</v>
      </c>
      <c r="BR25" s="116" t="str">
        <f t="shared" si="1"/>
        <v/>
      </c>
      <c r="BS25" s="59"/>
      <c r="BT25" s="59"/>
      <c r="BU25" s="59"/>
      <c r="BV25" s="59"/>
      <c r="BW25" s="59"/>
      <c r="BX25" s="59"/>
      <c r="BY25" s="59"/>
      <c r="BZ25" s="59"/>
      <c r="CA25" s="59"/>
      <c r="CB25" s="59"/>
      <c r="CC25" s="59"/>
      <c r="CD25" s="59"/>
      <c r="CE25" s="59"/>
      <c r="CF25" s="59"/>
      <c r="CG25" s="59"/>
      <c r="CH25" s="59"/>
      <c r="CI25" s="59"/>
      <c r="CJ25" s="59"/>
      <c r="CK25" s="59"/>
      <c r="CL25" s="59"/>
      <c r="CM25" s="59"/>
    </row>
    <row r="26" spans="1:91" s="19" customFormat="1" ht="4.5" customHeight="1">
      <c r="A26" s="184"/>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44"/>
      <c r="BF26" s="62"/>
      <c r="BG26" s="57"/>
      <c r="BH26" s="57"/>
      <c r="BI26" s="57"/>
      <c r="BJ26" s="85"/>
      <c r="BK26" s="117"/>
      <c r="BL26" s="77"/>
      <c r="BM26" s="77"/>
      <c r="BN26" s="77"/>
      <c r="BO26" s="77"/>
      <c r="BP26" s="117"/>
      <c r="BQ26" s="117"/>
      <c r="BR26" s="118"/>
      <c r="BS26" s="57"/>
      <c r="BT26" s="57"/>
      <c r="BU26" s="57"/>
      <c r="BV26" s="57"/>
      <c r="BW26" s="57"/>
      <c r="BX26" s="57"/>
      <c r="BY26" s="57"/>
      <c r="BZ26" s="57"/>
      <c r="CA26" s="57"/>
      <c r="CB26" s="57"/>
      <c r="CC26" s="57"/>
      <c r="CD26" s="57"/>
      <c r="CE26" s="57"/>
      <c r="CF26" s="57"/>
      <c r="CG26" s="57"/>
      <c r="CH26" s="57"/>
      <c r="CI26" s="57"/>
      <c r="CJ26" s="57"/>
      <c r="CK26" s="57"/>
      <c r="CL26" s="57"/>
      <c r="CM26" s="57"/>
    </row>
    <row r="27" spans="1:91" s="19" customFormat="1">
      <c r="A27" s="185"/>
      <c r="B27" s="26" t="s">
        <v>104</v>
      </c>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8"/>
      <c r="BE27" s="44"/>
      <c r="BF27" s="62"/>
      <c r="BG27" s="57"/>
      <c r="BH27" s="57"/>
      <c r="BI27" s="57"/>
      <c r="BJ27" s="62"/>
      <c r="BK27" s="57"/>
      <c r="BL27" s="58"/>
      <c r="BM27" s="58"/>
      <c r="BN27" s="58"/>
      <c r="BO27" s="58"/>
      <c r="BP27" s="57"/>
      <c r="BQ27" s="57"/>
      <c r="BR27" s="99"/>
      <c r="BS27" s="57"/>
      <c r="BT27" s="57"/>
      <c r="BU27" s="57"/>
      <c r="BV27" s="57"/>
      <c r="BW27" s="57"/>
      <c r="BX27" s="57"/>
      <c r="BY27" s="57"/>
      <c r="BZ27" s="57"/>
      <c r="CA27" s="57"/>
      <c r="CB27" s="57"/>
      <c r="CC27" s="57"/>
      <c r="CD27" s="57"/>
      <c r="CE27" s="57"/>
      <c r="CF27" s="57"/>
      <c r="CG27" s="57"/>
      <c r="CH27" s="57"/>
      <c r="CI27" s="57"/>
      <c r="CJ27" s="57"/>
      <c r="CK27" s="57"/>
      <c r="CL27" s="57"/>
      <c r="CM27" s="57"/>
    </row>
    <row r="28" spans="1:91" s="19" customFormat="1" ht="18" customHeight="1">
      <c r="A28" s="186"/>
      <c r="B28" s="220"/>
      <c r="C28" s="1054" t="s">
        <v>165</v>
      </c>
      <c r="D28" s="1055"/>
      <c r="E28" s="1055"/>
      <c r="F28" s="1055"/>
      <c r="G28" s="1055"/>
      <c r="H28" s="1055"/>
      <c r="I28" s="221" t="s">
        <v>49</v>
      </c>
      <c r="J28" s="222"/>
      <c r="K28" s="1048" t="s">
        <v>341</v>
      </c>
      <c r="L28" s="1049"/>
      <c r="M28" s="1049"/>
      <c r="N28" s="1049"/>
      <c r="O28" s="1049"/>
      <c r="P28" s="1049"/>
      <c r="Q28" s="1049"/>
      <c r="R28" s="1049"/>
      <c r="S28" s="1049"/>
      <c r="T28" s="223"/>
      <c r="U28" s="218" t="s">
        <v>29</v>
      </c>
      <c r="V28" s="1050" t="s">
        <v>88</v>
      </c>
      <c r="W28" s="1050"/>
      <c r="X28" s="223"/>
      <c r="Y28" s="218" t="s">
        <v>164</v>
      </c>
      <c r="Z28" s="1050" t="s">
        <v>89</v>
      </c>
      <c r="AA28" s="1050"/>
      <c r="AB28" s="153"/>
      <c r="AC28" s="218"/>
      <c r="AD28" s="153"/>
      <c r="AE28" s="1051" t="s">
        <v>166</v>
      </c>
      <c r="AF28" s="1052"/>
      <c r="AG28" s="1052"/>
      <c r="AH28" s="1052"/>
      <c r="AI28" s="1052"/>
      <c r="AJ28" s="1052"/>
      <c r="AK28" s="1052"/>
      <c r="AL28" s="1053"/>
      <c r="AM28" s="156">
        <v>0</v>
      </c>
      <c r="AN28" s="219"/>
      <c r="AO28" s="1035" t="s">
        <v>338</v>
      </c>
      <c r="AP28" s="1036"/>
      <c r="AQ28" s="1036"/>
      <c r="AR28" s="153"/>
      <c r="AS28" s="156">
        <v>1</v>
      </c>
      <c r="AT28" s="157"/>
      <c r="AU28" s="1035" t="s">
        <v>340</v>
      </c>
      <c r="AV28" s="1036"/>
      <c r="AW28" s="1036"/>
      <c r="AX28" s="1036"/>
      <c r="AY28" s="156">
        <v>2</v>
      </c>
      <c r="AZ28" s="153"/>
      <c r="BA28" s="1035" t="s">
        <v>339</v>
      </c>
      <c r="BB28" s="1036"/>
      <c r="BC28" s="1036"/>
      <c r="BD28" s="154"/>
      <c r="BE28" s="44"/>
      <c r="BF28" s="62"/>
      <c r="BG28" s="57"/>
      <c r="BH28" s="57"/>
      <c r="BI28" s="57"/>
      <c r="BJ28" s="110"/>
      <c r="BK28" s="111"/>
      <c r="BL28" s="111"/>
      <c r="BM28" s="111"/>
      <c r="BN28" s="111"/>
      <c r="BO28" s="111"/>
      <c r="BP28" s="57"/>
      <c r="BQ28" s="57"/>
      <c r="BR28" s="99"/>
      <c r="BS28" s="57"/>
      <c r="BT28" s="57"/>
      <c r="BU28" s="57"/>
      <c r="BV28" s="57"/>
      <c r="BW28" s="57"/>
      <c r="BX28" s="57"/>
      <c r="BY28" s="57"/>
      <c r="BZ28" s="57"/>
      <c r="CA28" s="57"/>
      <c r="CB28" s="57"/>
      <c r="CC28" s="57"/>
      <c r="CD28" s="57"/>
      <c r="CE28" s="57"/>
      <c r="CF28" s="57"/>
      <c r="CG28" s="57"/>
      <c r="CH28" s="57"/>
      <c r="CI28" s="57"/>
      <c r="CJ28" s="57"/>
      <c r="CK28" s="57"/>
      <c r="CL28" s="57"/>
      <c r="CM28" s="57"/>
    </row>
    <row r="29" spans="1:91" s="19" customFormat="1" ht="4.5" customHeight="1">
      <c r="A29" s="94"/>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44"/>
      <c r="BF29" s="62"/>
      <c r="BG29" s="57"/>
      <c r="BH29" s="57"/>
      <c r="BI29" s="57"/>
      <c r="BJ29" s="110"/>
      <c r="BK29" s="111"/>
      <c r="BL29" s="111"/>
      <c r="BM29" s="111"/>
      <c r="BN29" s="111"/>
      <c r="BO29" s="111"/>
      <c r="BP29" s="119"/>
      <c r="BQ29" s="119"/>
      <c r="BR29" s="120"/>
      <c r="BS29" s="57"/>
      <c r="BT29" s="57"/>
      <c r="BU29" s="57"/>
      <c r="BV29" s="57"/>
      <c r="BW29" s="57"/>
      <c r="BX29" s="57"/>
      <c r="BY29" s="57"/>
      <c r="BZ29" s="57"/>
      <c r="CA29" s="57"/>
      <c r="CB29" s="57"/>
      <c r="CC29" s="57"/>
      <c r="CD29" s="57"/>
      <c r="CE29" s="57"/>
      <c r="CF29" s="57"/>
      <c r="CG29" s="57"/>
      <c r="CH29" s="57"/>
      <c r="CI29" s="57"/>
      <c r="CJ29" s="57"/>
      <c r="CK29" s="57"/>
      <c r="CL29" s="57"/>
      <c r="CM29" s="57"/>
    </row>
    <row r="30" spans="1:91" s="19" customFormat="1" ht="12.75" customHeight="1">
      <c r="A30" s="53"/>
      <c r="B30" s="31"/>
      <c r="C30" s="32" t="s">
        <v>106</v>
      </c>
      <c r="D30" s="33"/>
      <c r="E30" s="33"/>
      <c r="F30" s="33"/>
      <c r="G30" s="32" t="s">
        <v>105</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4"/>
      <c r="AT30" s="34"/>
      <c r="AU30" s="34"/>
      <c r="AV30" s="34"/>
      <c r="AW30" s="34"/>
      <c r="AX30" s="34"/>
      <c r="AY30" s="34"/>
      <c r="AZ30" s="34" t="s">
        <v>50</v>
      </c>
      <c r="BA30" s="34"/>
      <c r="BB30" s="34"/>
      <c r="BC30" s="34"/>
      <c r="BD30" s="35"/>
      <c r="BE30" s="44"/>
      <c r="BF30" s="62"/>
      <c r="BG30" s="57"/>
      <c r="BH30" s="57"/>
      <c r="BI30" s="57"/>
      <c r="BJ30" s="1033" t="s">
        <v>229</v>
      </c>
      <c r="BK30" s="1034"/>
      <c r="BL30" s="1034"/>
      <c r="BM30" s="1034"/>
      <c r="BN30" s="1034"/>
      <c r="BO30" s="123">
        <f>Introduction!BB9</f>
        <v>1</v>
      </c>
      <c r="BP30" s="1030" t="s">
        <v>37</v>
      </c>
      <c r="BQ30" s="1031"/>
      <c r="BR30" s="1032"/>
      <c r="BS30" s="57"/>
      <c r="BT30" s="57"/>
      <c r="BU30" s="57"/>
      <c r="BV30" s="57"/>
      <c r="BW30" s="57"/>
      <c r="BX30" s="57"/>
      <c r="BY30" s="57"/>
      <c r="BZ30" s="57"/>
      <c r="CA30" s="57"/>
      <c r="CB30" s="57"/>
      <c r="CC30" s="57"/>
      <c r="CD30" s="57"/>
      <c r="CE30" s="57"/>
      <c r="CF30" s="57"/>
      <c r="CG30" s="57"/>
      <c r="CH30" s="57"/>
      <c r="CI30" s="57"/>
      <c r="CJ30" s="57"/>
      <c r="CK30" s="57"/>
      <c r="CL30" s="57"/>
      <c r="CM30" s="57"/>
    </row>
    <row r="31" spans="1:91" s="19" customFormat="1" ht="12.75" customHeight="1">
      <c r="A31" s="53"/>
      <c r="B31" s="36"/>
      <c r="C31" s="37" t="s">
        <v>94</v>
      </c>
      <c r="D31" s="38"/>
      <c r="E31" s="1026" t="s">
        <v>10</v>
      </c>
      <c r="F31" s="1027"/>
      <c r="G31" s="1027"/>
      <c r="H31" s="1027"/>
      <c r="I31" s="1027"/>
      <c r="J31" s="1027"/>
      <c r="K31" s="1027"/>
      <c r="L31" s="1027"/>
      <c r="M31" s="1027"/>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1027"/>
      <c r="AP31" s="1027"/>
      <c r="AQ31" s="1027"/>
      <c r="AR31" s="1027"/>
      <c r="AS31" s="1027"/>
      <c r="AT31" s="1027"/>
      <c r="AU31" s="1027"/>
      <c r="AV31" s="45" t="str">
        <f>IF(AP33="","",#REF!)</f>
        <v/>
      </c>
      <c r="AW31" s="45"/>
      <c r="AX31" s="45"/>
      <c r="AY31" s="45"/>
      <c r="AZ31" s="1028" t="str">
        <f>IF(BR25="","",BR25)</f>
        <v/>
      </c>
      <c r="BA31" s="1028"/>
      <c r="BB31" s="1028"/>
      <c r="BC31" s="1028"/>
      <c r="BD31" s="1029"/>
      <c r="BE31" s="44"/>
      <c r="BF31" s="62"/>
      <c r="BG31" s="57"/>
      <c r="BH31" s="57"/>
      <c r="BI31" s="57"/>
      <c r="BJ31" s="269"/>
      <c r="BK31" s="265" t="s">
        <v>228</v>
      </c>
      <c r="BL31" s="266"/>
      <c r="BM31" s="266"/>
      <c r="BN31" s="266"/>
      <c r="BO31" s="267"/>
      <c r="BP31" s="60" t="s">
        <v>85</v>
      </c>
      <c r="BQ31" s="60" t="s">
        <v>84</v>
      </c>
      <c r="BR31" s="60" t="s">
        <v>77</v>
      </c>
      <c r="BS31" s="57"/>
      <c r="BT31" s="57"/>
      <c r="BU31" s="57"/>
      <c r="BV31" s="57"/>
      <c r="BW31" s="57"/>
      <c r="BX31" s="57"/>
      <c r="BY31" s="57"/>
      <c r="BZ31" s="57"/>
      <c r="CA31" s="57"/>
      <c r="CB31" s="57"/>
      <c r="CC31" s="57"/>
      <c r="CD31" s="57"/>
      <c r="CE31" s="57"/>
      <c r="CF31" s="57"/>
      <c r="CG31" s="57"/>
      <c r="CH31" s="57"/>
      <c r="CI31" s="57"/>
      <c r="CJ31" s="57"/>
      <c r="CK31" s="57"/>
      <c r="CL31" s="57"/>
      <c r="CM31" s="57"/>
    </row>
    <row r="32" spans="1:91" s="19" customFormat="1" ht="4.5" customHeight="1">
      <c r="A32" s="53"/>
      <c r="B32" s="134"/>
      <c r="C32" s="166"/>
      <c r="D32" s="167"/>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34"/>
      <c r="AW32" s="134"/>
      <c r="AX32" s="134"/>
      <c r="AY32" s="134"/>
      <c r="AZ32" s="173"/>
      <c r="BA32" s="173"/>
      <c r="BB32" s="173"/>
      <c r="BC32" s="173"/>
      <c r="BD32" s="173"/>
      <c r="BE32" s="70"/>
      <c r="BF32" s="62"/>
      <c r="BG32" s="57"/>
      <c r="BH32" s="57"/>
      <c r="BI32" s="57"/>
      <c r="BJ32" s="169"/>
      <c r="BK32" s="170"/>
      <c r="BL32" s="170"/>
      <c r="BM32" s="170"/>
      <c r="BN32" s="170"/>
      <c r="BO32" s="170"/>
      <c r="BP32" s="171"/>
      <c r="BQ32" s="171"/>
      <c r="BR32" s="172"/>
      <c r="BS32" s="57"/>
      <c r="BT32" s="57"/>
      <c r="BU32" s="57"/>
      <c r="BV32" s="57"/>
      <c r="BW32" s="57"/>
      <c r="BX32" s="57"/>
      <c r="BY32" s="57"/>
      <c r="BZ32" s="57"/>
      <c r="CA32" s="57"/>
      <c r="CB32" s="57"/>
      <c r="CC32" s="57"/>
      <c r="CD32" s="57"/>
      <c r="CE32" s="57"/>
      <c r="CF32" s="57"/>
      <c r="CG32" s="57"/>
      <c r="CH32" s="57"/>
      <c r="CI32" s="57"/>
      <c r="CJ32" s="57"/>
      <c r="CK32" s="57"/>
      <c r="CL32" s="57"/>
      <c r="CM32" s="57"/>
    </row>
    <row r="33" spans="1:91" s="19" customFormat="1">
      <c r="A33" s="53"/>
      <c r="B33" s="129"/>
      <c r="C33" s="159"/>
      <c r="D33" s="129"/>
      <c r="E33" s="237" t="str">
        <f>CONCATENATE($C$31,"1")</f>
        <v>2.1</v>
      </c>
      <c r="F33" s="235"/>
      <c r="G33" s="1023" t="str">
        <f>IF(F17="","",F17)</f>
        <v>Data Collection Systems</v>
      </c>
      <c r="H33" s="1024"/>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c r="AE33" s="1024"/>
      <c r="AF33" s="1024"/>
      <c r="AG33" s="1024"/>
      <c r="AH33" s="1024"/>
      <c r="AI33" s="1024"/>
      <c r="AJ33" s="1024"/>
      <c r="AK33" s="1024"/>
      <c r="AL33" s="1024"/>
      <c r="AM33" s="1024"/>
      <c r="AN33" s="1024"/>
      <c r="AO33" s="1024"/>
      <c r="AP33" s="1025"/>
      <c r="AQ33" s="1025"/>
      <c r="AR33" s="1025"/>
      <c r="AS33" s="1025"/>
      <c r="AT33" s="1025"/>
      <c r="AU33" s="1025"/>
      <c r="AV33" s="1025"/>
      <c r="AW33" s="1025"/>
      <c r="AX33" s="1025"/>
      <c r="AY33" s="1025"/>
      <c r="AZ33" s="1021" t="str">
        <f>IF(BA35="N",BQ33,IF(BR35=0,"",IF(BA35="Y",SUM(BQ33/BP33),"")))</f>
        <v/>
      </c>
      <c r="BA33" s="1021"/>
      <c r="BB33" s="1021"/>
      <c r="BC33" s="1021"/>
      <c r="BD33" s="1022"/>
      <c r="BE33" s="47"/>
      <c r="BF33" s="62"/>
      <c r="BG33" s="57"/>
      <c r="BH33" s="57"/>
      <c r="BI33" s="57"/>
      <c r="BJ33" s="60" t="s">
        <v>227</v>
      </c>
      <c r="BK33" s="60">
        <v>1</v>
      </c>
      <c r="BL33" s="163">
        <v>2</v>
      </c>
      <c r="BM33" s="60">
        <v>3</v>
      </c>
      <c r="BN33" s="60">
        <v>4</v>
      </c>
      <c r="BO33" s="60">
        <v>5</v>
      </c>
      <c r="BP33" s="65">
        <f>IF(BA35="N",8,IF(BR35=0,0,IF(BP35="",0,8)))</f>
        <v>0</v>
      </c>
      <c r="BQ33" s="65">
        <f>SUM(BQ35:BQ46)</f>
        <v>0</v>
      </c>
      <c r="BR33" s="164" t="str">
        <f>IF(BA35="N",0,IF(BP33=0,"",IF(SUM(BQ33/BP33)&gt;1,1,SUM(BQ33/BP33))))</f>
        <v/>
      </c>
      <c r="BS33" s="57"/>
      <c r="BT33" s="57"/>
      <c r="BU33" s="57"/>
      <c r="BV33" s="57"/>
      <c r="BW33" s="57"/>
      <c r="BX33" s="57"/>
      <c r="BY33" s="57"/>
      <c r="BZ33" s="57"/>
      <c r="CA33" s="57"/>
      <c r="CB33" s="57"/>
      <c r="CC33" s="57"/>
      <c r="CD33" s="57"/>
      <c r="CE33" s="57"/>
      <c r="CF33" s="57"/>
      <c r="CG33" s="57"/>
      <c r="CH33" s="57"/>
      <c r="CI33" s="57"/>
      <c r="CJ33" s="57"/>
      <c r="CK33" s="57"/>
      <c r="CL33" s="57"/>
      <c r="CM33" s="57"/>
    </row>
    <row r="34" spans="1:91" s="19" customFormat="1" ht="3.75" customHeight="1">
      <c r="A34" s="53"/>
      <c r="B34" s="129"/>
      <c r="C34" s="159"/>
      <c r="D34" s="129"/>
      <c r="E34" s="159"/>
      <c r="F34" s="234"/>
      <c r="G34" s="39"/>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40"/>
      <c r="BA34" s="40"/>
      <c r="BB34" s="40"/>
      <c r="BC34" s="40"/>
      <c r="BD34" s="128"/>
      <c r="BE34" s="174"/>
      <c r="BF34" s="62"/>
      <c r="BG34" s="57"/>
      <c r="BH34" s="57"/>
      <c r="BI34" s="57"/>
      <c r="BJ34" s="85"/>
      <c r="BK34" s="77"/>
      <c r="BL34" s="77"/>
      <c r="BM34" s="58"/>
      <c r="BN34" s="58"/>
      <c r="BO34" s="58"/>
      <c r="BP34" s="78"/>
      <c r="BQ34" s="78"/>
      <c r="BR34" s="79"/>
      <c r="BS34" s="57"/>
      <c r="BT34" s="57"/>
      <c r="BU34" s="57"/>
      <c r="BV34" s="57"/>
      <c r="BW34" s="57"/>
      <c r="BX34" s="57"/>
      <c r="BY34" s="57"/>
      <c r="BZ34" s="57"/>
      <c r="CA34" s="57"/>
      <c r="CB34" s="57"/>
      <c r="CC34" s="57"/>
      <c r="CD34" s="57"/>
      <c r="CE34" s="57"/>
      <c r="CF34" s="57"/>
      <c r="CG34" s="57"/>
      <c r="CH34" s="57"/>
      <c r="CI34" s="57"/>
      <c r="CJ34" s="57"/>
      <c r="CK34" s="57"/>
      <c r="CL34" s="57"/>
      <c r="CM34" s="57"/>
    </row>
    <row r="35" spans="1:91" s="19" customFormat="1">
      <c r="A35" s="53"/>
      <c r="B35" s="129"/>
      <c r="C35" s="159"/>
      <c r="D35" s="129"/>
      <c r="E35" s="159"/>
      <c r="F35" s="234"/>
      <c r="G35" s="236" t="str">
        <f>CONCATENATE(E33,".1")</f>
        <v>2.1.1</v>
      </c>
      <c r="H35" s="133"/>
      <c r="I35" s="134" t="s">
        <v>3</v>
      </c>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55" t="s">
        <v>12</v>
      </c>
      <c r="AX35" s="134"/>
      <c r="AY35" s="135"/>
      <c r="AZ35" s="130"/>
      <c r="BA35" s="1011"/>
      <c r="BB35" s="1012"/>
      <c r="BC35" s="1013"/>
      <c r="BD35" s="130"/>
      <c r="BE35" s="174"/>
      <c r="BF35" s="62"/>
      <c r="BG35" s="57"/>
      <c r="BH35" s="57"/>
      <c r="BI35" s="57"/>
      <c r="BJ35" s="64" t="s">
        <v>88</v>
      </c>
      <c r="BK35" s="76" t="s">
        <v>16</v>
      </c>
      <c r="BL35" s="76" t="s">
        <v>16</v>
      </c>
      <c r="BM35" s="76" t="s">
        <v>16</v>
      </c>
      <c r="BN35" s="76" t="s">
        <v>16</v>
      </c>
      <c r="BO35" s="76" t="s">
        <v>16</v>
      </c>
      <c r="BP35" s="124" t="str">
        <f>IF(OR(BA35="x",BA35=""),"",IF(AND($BO$30=1,BK35&lt;&gt;""),1,IF(AND($BO$30=2,BL35&lt;&gt;""),1,IF(AND($BO$30=3,BM35&lt;&gt;""),1,IF(AND($BO$30=4,BN35&lt;&gt;""),1,IF(AND($BO$30=5,BO35&lt;&gt;""),1,0))))))</f>
        <v/>
      </c>
      <c r="BQ35" s="65">
        <f>IF(BR35=0,0,IF(OR(BA35="x",BA35=""),0,IF(BA35="Y",2,0)))</f>
        <v>0</v>
      </c>
      <c r="BR35" s="126">
        <f>IF(BA35="N",0,SUM(BK36:BO36))</f>
        <v>1</v>
      </c>
      <c r="BS35" s="57"/>
      <c r="BT35" s="57"/>
      <c r="BU35" s="57"/>
      <c r="BV35" s="57"/>
      <c r="BW35" s="57"/>
      <c r="BX35" s="57"/>
      <c r="BY35" s="57"/>
      <c r="BZ35" s="57"/>
      <c r="CA35" s="57"/>
      <c r="CB35" s="57"/>
      <c r="CC35" s="57"/>
      <c r="CD35" s="57"/>
      <c r="CE35" s="57"/>
      <c r="CF35" s="57"/>
      <c r="CG35" s="57"/>
      <c r="CH35" s="57"/>
      <c r="CI35" s="57"/>
      <c r="CJ35" s="57"/>
      <c r="CK35" s="57"/>
      <c r="CL35" s="57"/>
      <c r="CM35" s="57"/>
    </row>
    <row r="36" spans="1:91" s="19" customFormat="1" ht="3.75" customHeight="1">
      <c r="A36" s="53"/>
      <c r="B36" s="129"/>
      <c r="C36" s="159"/>
      <c r="D36" s="129"/>
      <c r="E36" s="159"/>
      <c r="F36" s="234"/>
      <c r="G36" s="132"/>
      <c r="H36" s="136"/>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8"/>
      <c r="AZ36" s="130"/>
      <c r="BA36" s="129"/>
      <c r="BB36" s="129"/>
      <c r="BC36" s="129"/>
      <c r="BD36" s="130"/>
      <c r="BE36" s="174"/>
      <c r="BF36" s="62"/>
      <c r="BG36" s="57"/>
      <c r="BH36" s="57"/>
      <c r="BI36" s="57"/>
      <c r="BJ36" s="125"/>
      <c r="BK36" s="126">
        <f>IF(AND($BO$30=1,BK35&lt;&gt;""),1,0)</f>
        <v>1</v>
      </c>
      <c r="BL36" s="126">
        <f>IF(AND($BO$30=2,BL35&lt;&gt;""),1,0)</f>
        <v>0</v>
      </c>
      <c r="BM36" s="126">
        <f>IF(AND($BO$30=3,BM35&lt;&gt;""),1,0)</f>
        <v>0</v>
      </c>
      <c r="BN36" s="126">
        <f>IF(AND($BO$30=4,BN35&lt;&gt;""),1,0)</f>
        <v>0</v>
      </c>
      <c r="BO36" s="126">
        <f>IF(AND($BO$30=5,BO35&lt;&gt;""),1,0)</f>
        <v>0</v>
      </c>
      <c r="BP36" s="78"/>
      <c r="BQ36" s="78"/>
      <c r="BR36" s="84"/>
      <c r="BS36" s="57"/>
      <c r="BT36" s="57"/>
      <c r="BU36" s="57"/>
      <c r="BV36" s="57"/>
      <c r="BW36" s="57"/>
      <c r="BX36" s="57"/>
      <c r="BY36" s="57"/>
      <c r="BZ36" s="57"/>
      <c r="CA36" s="57"/>
      <c r="CB36" s="57"/>
      <c r="CC36" s="57"/>
      <c r="CD36" s="57"/>
      <c r="CE36" s="57"/>
      <c r="CF36" s="57"/>
      <c r="CG36" s="57"/>
      <c r="CH36" s="57"/>
      <c r="CI36" s="57"/>
      <c r="CJ36" s="57"/>
      <c r="CK36" s="57"/>
      <c r="CL36" s="57"/>
      <c r="CM36" s="57"/>
    </row>
    <row r="37" spans="1:91" s="19" customFormat="1">
      <c r="A37" s="53"/>
      <c r="B37" s="129"/>
      <c r="C37" s="159"/>
      <c r="D37" s="129"/>
      <c r="E37" s="159"/>
      <c r="F37" s="234"/>
      <c r="G37" s="236" t="str">
        <f>CONCATENATE(E33,".2")</f>
        <v>2.1.2</v>
      </c>
      <c r="H37" s="133"/>
      <c r="I37" s="134" t="s">
        <v>329</v>
      </c>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5"/>
      <c r="AZ37" s="130"/>
      <c r="BA37" s="1011"/>
      <c r="BB37" s="1012"/>
      <c r="BC37" s="1013"/>
      <c r="BD37" s="130"/>
      <c r="BE37" s="174"/>
      <c r="BF37" s="62"/>
      <c r="BG37" s="57"/>
      <c r="BH37" s="57"/>
      <c r="BI37" s="57"/>
      <c r="BJ37" s="147"/>
      <c r="BK37" s="149"/>
      <c r="BL37" s="149"/>
      <c r="BM37" s="149"/>
      <c r="BN37" s="149"/>
      <c r="BO37" s="149"/>
      <c r="BP37" s="124" t="str">
        <f>IF(OR(BA37="x",BA37=""),"",IF(AND($BO$30=1,BK37&lt;&gt;""),1,IF(AND($BO$30=2,BL37&lt;&gt;""),1,IF(AND($BO$30=3,BM37&lt;&gt;""),1,IF(AND($BO$30=4,BN37&lt;&gt;""),1,IF(AND($BO$30=5,BO37&lt;&gt;""),1,0))))))</f>
        <v/>
      </c>
      <c r="BQ37" s="65">
        <f>IF(BR35=0,0,IF(OR(BA37="x",BA37=""),0,BA37))</f>
        <v>0</v>
      </c>
      <c r="BR37" s="151"/>
      <c r="BS37" s="57"/>
      <c r="BT37" s="57"/>
      <c r="BU37" s="57"/>
      <c r="BV37" s="57"/>
      <c r="BW37" s="57"/>
      <c r="BX37" s="57"/>
      <c r="BY37" s="57"/>
      <c r="BZ37" s="57"/>
      <c r="CA37" s="57"/>
      <c r="CB37" s="57"/>
      <c r="CC37" s="57"/>
      <c r="CD37" s="57"/>
      <c r="CE37" s="57"/>
      <c r="CF37" s="57"/>
      <c r="CG37" s="57"/>
      <c r="CH37" s="57"/>
      <c r="CI37" s="57"/>
      <c r="CJ37" s="57"/>
      <c r="CK37" s="57"/>
      <c r="CL37" s="57"/>
      <c r="CM37" s="57"/>
    </row>
    <row r="38" spans="1:91" s="140" customFormat="1">
      <c r="A38" s="53"/>
      <c r="B38" s="144"/>
      <c r="C38" s="160"/>
      <c r="D38" s="144"/>
      <c r="E38" s="160"/>
      <c r="F38" s="238"/>
      <c r="G38" s="141"/>
      <c r="H38" s="142"/>
      <c r="I38" s="143" t="s">
        <v>4</v>
      </c>
      <c r="J38" s="144"/>
      <c r="K38" s="139" t="s">
        <v>225</v>
      </c>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4"/>
      <c r="AU38" s="144"/>
      <c r="AV38" s="144"/>
      <c r="AW38" s="144"/>
      <c r="AX38" s="144"/>
      <c r="AY38" s="145"/>
      <c r="AZ38" s="146"/>
      <c r="BA38" s="144"/>
      <c r="BB38" s="144"/>
      <c r="BC38" s="144"/>
      <c r="BD38" s="146"/>
      <c r="BE38" s="175"/>
      <c r="BF38" s="147"/>
      <c r="BG38" s="148"/>
      <c r="BH38" s="148"/>
      <c r="BI38" s="148"/>
      <c r="BJ38" s="147"/>
      <c r="BK38" s="149"/>
      <c r="BL38" s="149"/>
      <c r="BM38" s="149"/>
      <c r="BN38" s="149"/>
      <c r="BO38" s="149"/>
      <c r="BP38" s="152"/>
      <c r="BQ38" s="152"/>
      <c r="BR38" s="151"/>
      <c r="BS38" s="148"/>
      <c r="BT38" s="148"/>
      <c r="BU38" s="148"/>
      <c r="BV38" s="148"/>
      <c r="BW38" s="148"/>
      <c r="BX38" s="148"/>
      <c r="BY38" s="148"/>
      <c r="BZ38" s="148"/>
      <c r="CA38" s="148"/>
      <c r="CB38" s="148"/>
      <c r="CC38" s="148"/>
      <c r="CD38" s="148"/>
      <c r="CE38" s="148"/>
      <c r="CF38" s="148"/>
      <c r="CG38" s="148"/>
      <c r="CH38" s="148"/>
      <c r="CI38" s="148"/>
      <c r="CJ38" s="148"/>
      <c r="CK38" s="148"/>
      <c r="CL38" s="148"/>
      <c r="CM38" s="148"/>
    </row>
    <row r="39" spans="1:91" s="140" customFormat="1">
      <c r="A39" s="53"/>
      <c r="B39" s="144"/>
      <c r="C39" s="160"/>
      <c r="D39" s="144"/>
      <c r="E39" s="160"/>
      <c r="F39" s="238"/>
      <c r="G39" s="141"/>
      <c r="H39" s="142"/>
      <c r="I39" s="143" t="s">
        <v>5</v>
      </c>
      <c r="J39" s="144"/>
      <c r="K39" s="139" t="s">
        <v>131</v>
      </c>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44"/>
      <c r="AU39" s="144"/>
      <c r="AV39" s="144"/>
      <c r="AW39" s="144"/>
      <c r="AX39" s="144"/>
      <c r="AY39" s="145"/>
      <c r="AZ39" s="146"/>
      <c r="BA39" s="144"/>
      <c r="BB39" s="144"/>
      <c r="BC39" s="144"/>
      <c r="BD39" s="146"/>
      <c r="BE39" s="175"/>
      <c r="BF39" s="147"/>
      <c r="BG39" s="148"/>
      <c r="BH39" s="148"/>
      <c r="BI39" s="148"/>
      <c r="BJ39" s="147"/>
      <c r="BK39" s="149"/>
      <c r="BL39" s="149"/>
      <c r="BM39" s="149"/>
      <c r="BN39" s="149"/>
      <c r="BO39" s="149"/>
      <c r="BP39" s="150"/>
      <c r="BQ39" s="150"/>
      <c r="BR39" s="151"/>
      <c r="BS39" s="148"/>
      <c r="BT39" s="148"/>
      <c r="BU39" s="148"/>
      <c r="BV39" s="148"/>
      <c r="BW39" s="148"/>
      <c r="BX39" s="148"/>
      <c r="BY39" s="148"/>
      <c r="BZ39" s="148"/>
      <c r="CA39" s="148"/>
      <c r="CB39" s="148"/>
      <c r="CC39" s="148"/>
      <c r="CD39" s="148"/>
      <c r="CE39" s="148"/>
      <c r="CF39" s="148"/>
      <c r="CG39" s="148"/>
      <c r="CH39" s="148"/>
      <c r="CI39" s="148"/>
      <c r="CJ39" s="148"/>
      <c r="CK39" s="148"/>
      <c r="CL39" s="148"/>
      <c r="CM39" s="148"/>
    </row>
    <row r="40" spans="1:91" s="140" customFormat="1">
      <c r="A40" s="53"/>
      <c r="B40" s="144"/>
      <c r="C40" s="160"/>
      <c r="D40" s="144"/>
      <c r="E40" s="160"/>
      <c r="F40" s="238"/>
      <c r="G40" s="141"/>
      <c r="H40" s="142"/>
      <c r="I40" s="143" t="s">
        <v>6</v>
      </c>
      <c r="J40" s="144"/>
      <c r="K40" s="139" t="s">
        <v>132</v>
      </c>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44"/>
      <c r="AU40" s="144"/>
      <c r="AV40" s="144"/>
      <c r="AW40" s="144"/>
      <c r="AX40" s="144"/>
      <c r="AY40" s="145"/>
      <c r="AZ40" s="146"/>
      <c r="BA40" s="144"/>
      <c r="BB40" s="144"/>
      <c r="BC40" s="144"/>
      <c r="BD40" s="146"/>
      <c r="BE40" s="175"/>
      <c r="BF40" s="147"/>
      <c r="BG40" s="148"/>
      <c r="BH40" s="148"/>
      <c r="BI40" s="148"/>
      <c r="BJ40" s="147"/>
      <c r="BK40" s="149"/>
      <c r="BL40" s="149"/>
      <c r="BM40" s="149"/>
      <c r="BN40" s="149"/>
      <c r="BO40" s="149"/>
      <c r="BP40" s="150"/>
      <c r="BQ40" s="150"/>
      <c r="BR40" s="151"/>
      <c r="BS40" s="148"/>
      <c r="BT40" s="148"/>
      <c r="BU40" s="148"/>
      <c r="BV40" s="148"/>
      <c r="BW40" s="148"/>
      <c r="BX40" s="148"/>
      <c r="BY40" s="148"/>
      <c r="BZ40" s="148"/>
      <c r="CA40" s="148"/>
      <c r="CB40" s="148"/>
      <c r="CC40" s="148"/>
      <c r="CD40" s="148"/>
      <c r="CE40" s="148"/>
      <c r="CF40" s="148"/>
      <c r="CG40" s="148"/>
      <c r="CH40" s="148"/>
      <c r="CI40" s="148"/>
      <c r="CJ40" s="148"/>
      <c r="CK40" s="148"/>
      <c r="CL40" s="148"/>
      <c r="CM40" s="148"/>
    </row>
    <row r="41" spans="1:91" s="140" customFormat="1">
      <c r="A41" s="94"/>
      <c r="B41" s="144"/>
      <c r="C41" s="160"/>
      <c r="D41" s="144"/>
      <c r="E41" s="160"/>
      <c r="F41" s="238"/>
      <c r="G41" s="141"/>
      <c r="H41" s="142"/>
      <c r="I41" s="143" t="s">
        <v>7</v>
      </c>
      <c r="J41" s="144"/>
      <c r="K41" s="316" t="s">
        <v>800</v>
      </c>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44"/>
      <c r="AU41" s="144"/>
      <c r="AV41" s="144"/>
      <c r="AW41" s="144"/>
      <c r="AX41" s="144"/>
      <c r="AY41" s="145"/>
      <c r="AZ41" s="146"/>
      <c r="BA41" s="144"/>
      <c r="BB41" s="144"/>
      <c r="BC41" s="144"/>
      <c r="BD41" s="146"/>
      <c r="BE41" s="175"/>
      <c r="BF41" s="147"/>
      <c r="BG41" s="148"/>
      <c r="BH41" s="148"/>
      <c r="BI41" s="148"/>
      <c r="BJ41" s="147"/>
      <c r="BK41" s="149"/>
      <c r="BL41" s="149"/>
      <c r="BM41" s="149"/>
      <c r="BN41" s="149"/>
      <c r="BO41" s="149"/>
      <c r="BP41" s="150"/>
      <c r="BQ41" s="150"/>
      <c r="BR41" s="151"/>
      <c r="BS41" s="148"/>
      <c r="BT41" s="148"/>
      <c r="BU41" s="148"/>
      <c r="BV41" s="148"/>
      <c r="BW41" s="148"/>
      <c r="BX41" s="148"/>
      <c r="BY41" s="148"/>
      <c r="BZ41" s="148"/>
      <c r="CA41" s="148"/>
      <c r="CB41" s="148"/>
      <c r="CC41" s="148"/>
      <c r="CD41" s="148"/>
      <c r="CE41" s="148"/>
      <c r="CF41" s="148"/>
      <c r="CG41" s="148"/>
      <c r="CH41" s="148"/>
      <c r="CI41" s="148"/>
      <c r="CJ41" s="148"/>
      <c r="CK41" s="148"/>
      <c r="CL41" s="148"/>
      <c r="CM41" s="148"/>
    </row>
    <row r="42" spans="1:91" s="140" customFormat="1">
      <c r="A42" s="53"/>
      <c r="B42" s="144"/>
      <c r="C42" s="160"/>
      <c r="D42" s="144"/>
      <c r="E42" s="160"/>
      <c r="F42" s="238"/>
      <c r="G42" s="141"/>
      <c r="H42" s="142"/>
      <c r="I42" s="143"/>
      <c r="J42" s="144"/>
      <c r="K42" s="316" t="s">
        <v>487</v>
      </c>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44"/>
      <c r="AU42" s="144"/>
      <c r="AV42" s="144"/>
      <c r="AW42" s="144"/>
      <c r="AX42" s="144"/>
      <c r="AY42" s="145"/>
      <c r="AZ42" s="146"/>
      <c r="BA42" s="144"/>
      <c r="BB42" s="144"/>
      <c r="BC42" s="144"/>
      <c r="BD42" s="146"/>
      <c r="BE42" s="175"/>
      <c r="BF42" s="147"/>
      <c r="BG42" s="148"/>
      <c r="BH42" s="148"/>
      <c r="BI42" s="148"/>
      <c r="BJ42" s="147"/>
      <c r="BK42" s="149"/>
      <c r="BL42" s="149"/>
      <c r="BM42" s="149"/>
      <c r="BN42" s="149"/>
      <c r="BO42" s="149"/>
      <c r="BP42" s="150"/>
      <c r="BQ42" s="150"/>
      <c r="BR42" s="151"/>
      <c r="BS42" s="148"/>
      <c r="BT42" s="148"/>
      <c r="BU42" s="148"/>
      <c r="BV42" s="148"/>
      <c r="BW42" s="148"/>
      <c r="BX42" s="148"/>
      <c r="BY42" s="148"/>
      <c r="BZ42" s="148"/>
      <c r="CA42" s="148"/>
      <c r="CB42" s="148"/>
      <c r="CC42" s="148"/>
      <c r="CD42" s="148"/>
      <c r="CE42" s="148"/>
      <c r="CF42" s="148"/>
      <c r="CG42" s="148"/>
      <c r="CH42" s="148"/>
      <c r="CI42" s="148"/>
      <c r="CJ42" s="148"/>
      <c r="CK42" s="148"/>
      <c r="CL42" s="148"/>
      <c r="CM42" s="148"/>
    </row>
    <row r="43" spans="1:91" s="19" customFormat="1" ht="3.75" customHeight="1">
      <c r="A43" s="53"/>
      <c r="B43" s="129"/>
      <c r="C43" s="159"/>
      <c r="D43" s="129"/>
      <c r="E43" s="159"/>
      <c r="F43" s="234"/>
      <c r="G43" s="132"/>
      <c r="H43" s="136"/>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8"/>
      <c r="AZ43" s="130"/>
      <c r="BA43" s="129"/>
      <c r="BB43" s="129"/>
      <c r="BC43" s="129"/>
      <c r="BD43" s="130"/>
      <c r="BE43" s="174"/>
      <c r="BF43" s="62"/>
      <c r="BG43" s="57"/>
      <c r="BH43" s="57"/>
      <c r="BI43" s="57"/>
      <c r="BJ43" s="62"/>
      <c r="BK43" s="58"/>
      <c r="BL43" s="58"/>
      <c r="BM43" s="58"/>
      <c r="BN43" s="58"/>
      <c r="BO43" s="58"/>
      <c r="BP43" s="131"/>
      <c r="BQ43" s="131"/>
      <c r="BR43" s="84"/>
      <c r="BS43" s="57"/>
      <c r="BT43" s="57"/>
      <c r="BU43" s="57"/>
      <c r="BV43" s="57"/>
      <c r="BW43" s="57"/>
      <c r="BX43" s="57"/>
      <c r="BY43" s="57"/>
      <c r="BZ43" s="57"/>
      <c r="CA43" s="57"/>
      <c r="CB43" s="57"/>
      <c r="CC43" s="57"/>
      <c r="CD43" s="57"/>
      <c r="CE43" s="57"/>
      <c r="CF43" s="57"/>
      <c r="CG43" s="57"/>
      <c r="CH43" s="57"/>
      <c r="CI43" s="57"/>
      <c r="CJ43" s="57"/>
      <c r="CK43" s="57"/>
      <c r="CL43" s="57"/>
      <c r="CM43" s="57"/>
    </row>
    <row r="44" spans="1:91" s="19" customFormat="1">
      <c r="A44" s="53"/>
      <c r="B44" s="129"/>
      <c r="C44" s="159"/>
      <c r="D44" s="129"/>
      <c r="E44" s="159"/>
      <c r="F44" s="234"/>
      <c r="G44" s="236" t="str">
        <f>CONCATENATE(E33,".3")</f>
        <v>2.1.3</v>
      </c>
      <c r="H44" s="133"/>
      <c r="I44" s="134" t="s">
        <v>328</v>
      </c>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5"/>
      <c r="AZ44" s="130"/>
      <c r="BA44" s="1011"/>
      <c r="BB44" s="1012"/>
      <c r="BC44" s="1013"/>
      <c r="BD44" s="130"/>
      <c r="BE44" s="174"/>
      <c r="BF44" s="62"/>
      <c r="BG44" s="57"/>
      <c r="BH44" s="57"/>
      <c r="BI44" s="57"/>
      <c r="BJ44" s="147"/>
      <c r="BK44" s="149"/>
      <c r="BL44" s="149"/>
      <c r="BM44" s="149"/>
      <c r="BN44" s="149"/>
      <c r="BO44" s="149"/>
      <c r="BP44" s="124" t="str">
        <f>IF(OR(BA44="x",BA44=""),"",IF(AND($BO$30=1,BK44&lt;&gt;""),1,IF(AND($BO$30=2,BL44&lt;&gt;""),1,IF(AND($BO$30=3,BM44&lt;&gt;""),1,IF(AND($BO$30=4,BN44&lt;&gt;""),1,IF(AND($BO$30=5,BO44&lt;&gt;""),1,0))))))</f>
        <v/>
      </c>
      <c r="BQ44" s="65">
        <f>IF(BR35=0,0,IF(OR(BA44="x",BA44=""),0,BA44))</f>
        <v>0</v>
      </c>
      <c r="BR44" s="151"/>
      <c r="BS44" s="57"/>
      <c r="BT44" s="57"/>
      <c r="BU44" s="57"/>
      <c r="BV44" s="57"/>
      <c r="BW44" s="57"/>
      <c r="BX44" s="57"/>
      <c r="BY44" s="57"/>
      <c r="BZ44" s="57"/>
      <c r="CA44" s="57"/>
      <c r="CB44" s="57"/>
      <c r="CC44" s="57"/>
      <c r="CD44" s="57"/>
      <c r="CE44" s="57"/>
      <c r="CF44" s="57"/>
      <c r="CG44" s="57"/>
      <c r="CH44" s="57"/>
      <c r="CI44" s="57"/>
      <c r="CJ44" s="57"/>
      <c r="CK44" s="57"/>
      <c r="CL44" s="57"/>
      <c r="CM44" s="57"/>
    </row>
    <row r="45" spans="1:91" s="19" customFormat="1" ht="3.75" customHeight="1">
      <c r="A45" s="53"/>
      <c r="B45" s="129"/>
      <c r="C45" s="159"/>
      <c r="D45" s="129"/>
      <c r="E45" s="159"/>
      <c r="F45" s="234"/>
      <c r="G45" s="132"/>
      <c r="H45" s="136"/>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8"/>
      <c r="AZ45" s="130"/>
      <c r="BA45" s="129"/>
      <c r="BB45" s="129"/>
      <c r="BC45" s="129"/>
      <c r="BD45" s="130"/>
      <c r="BE45" s="174"/>
      <c r="BF45" s="62"/>
      <c r="BG45" s="57"/>
      <c r="BH45" s="57"/>
      <c r="BI45" s="57"/>
      <c r="BJ45" s="147"/>
      <c r="BK45" s="149"/>
      <c r="BL45" s="149"/>
      <c r="BM45" s="149"/>
      <c r="BN45" s="149"/>
      <c r="BO45" s="149"/>
      <c r="BP45" s="78"/>
      <c r="BQ45" s="78"/>
      <c r="BR45" s="84"/>
      <c r="BS45" s="57"/>
      <c r="BT45" s="57"/>
      <c r="BU45" s="57"/>
      <c r="BV45" s="57"/>
      <c r="BW45" s="57"/>
      <c r="BX45" s="57"/>
      <c r="BY45" s="57"/>
      <c r="BZ45" s="57"/>
      <c r="CA45" s="57"/>
      <c r="CB45" s="57"/>
      <c r="CC45" s="57"/>
      <c r="CD45" s="57"/>
      <c r="CE45" s="57"/>
      <c r="CF45" s="57"/>
      <c r="CG45" s="57"/>
      <c r="CH45" s="57"/>
      <c r="CI45" s="57"/>
      <c r="CJ45" s="57"/>
      <c r="CK45" s="57"/>
      <c r="CL45" s="57"/>
      <c r="CM45" s="57"/>
    </row>
    <row r="46" spans="1:91" s="19" customFormat="1">
      <c r="A46" s="53"/>
      <c r="B46" s="129"/>
      <c r="C46" s="159"/>
      <c r="D46" s="129"/>
      <c r="E46" s="159"/>
      <c r="F46" s="234"/>
      <c r="G46" s="236" t="str">
        <f>CONCATENATE(E33,".4")</f>
        <v>2.1.4</v>
      </c>
      <c r="H46" s="133"/>
      <c r="I46" s="134" t="s">
        <v>9</v>
      </c>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5"/>
      <c r="AZ46" s="130"/>
      <c r="BA46" s="1011"/>
      <c r="BB46" s="1012"/>
      <c r="BC46" s="1013"/>
      <c r="BD46" s="130"/>
      <c r="BE46" s="174"/>
      <c r="BF46" s="62"/>
      <c r="BG46" s="57"/>
      <c r="BH46" s="57"/>
      <c r="BI46" s="57"/>
      <c r="BJ46" s="147"/>
      <c r="BK46" s="149"/>
      <c r="BL46" s="149"/>
      <c r="BM46" s="149"/>
      <c r="BN46" s="149"/>
      <c r="BO46" s="149"/>
      <c r="BP46" s="124" t="str">
        <f>IF(OR(BA46="x",BA46=""),"",IF(AND($BO$30=1,BK46&lt;&gt;""),1,IF(AND($BO$30=2,BL46&lt;&gt;""),1,IF(AND($BO$30=3,BM46&lt;&gt;""),1,IF(AND($BO$30=4,BN46&lt;&gt;""),1,IF(AND($BO$30=5,BO46&lt;&gt;""),1,0))))))</f>
        <v/>
      </c>
      <c r="BQ46" s="65">
        <f>IF(BR35=0,0,IF(OR(BA46="x",BA46=""),0,BA46))</f>
        <v>0</v>
      </c>
      <c r="BR46" s="151"/>
      <c r="BS46" s="57"/>
      <c r="BT46" s="57"/>
      <c r="BU46" s="57"/>
      <c r="BV46" s="57"/>
      <c r="BW46" s="57"/>
      <c r="BX46" s="57"/>
      <c r="BY46" s="57"/>
      <c r="BZ46" s="57"/>
      <c r="CA46" s="57"/>
      <c r="CB46" s="57"/>
      <c r="CC46" s="57"/>
      <c r="CD46" s="57"/>
      <c r="CE46" s="57"/>
      <c r="CF46" s="57"/>
      <c r="CG46" s="57"/>
      <c r="CH46" s="57"/>
      <c r="CI46" s="57"/>
      <c r="CJ46" s="57"/>
      <c r="CK46" s="57"/>
      <c r="CL46" s="57"/>
      <c r="CM46" s="57"/>
    </row>
    <row r="47" spans="1:91" s="19" customFormat="1" ht="3.75" customHeight="1">
      <c r="A47" s="53"/>
      <c r="B47" s="129"/>
      <c r="C47" s="159"/>
      <c r="D47" s="129"/>
      <c r="E47" s="159"/>
      <c r="F47" s="234"/>
      <c r="G47" s="132"/>
      <c r="H47" s="136"/>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8"/>
      <c r="AZ47" s="130"/>
      <c r="BA47" s="129"/>
      <c r="BB47" s="129"/>
      <c r="BC47" s="129"/>
      <c r="BD47" s="130"/>
      <c r="BE47" s="174"/>
      <c r="BF47" s="62"/>
      <c r="BG47" s="57"/>
      <c r="BH47" s="57"/>
      <c r="BI47" s="57"/>
      <c r="BJ47" s="147"/>
      <c r="BK47" s="149"/>
      <c r="BL47" s="149"/>
      <c r="BM47" s="149"/>
      <c r="BN47" s="149"/>
      <c r="BO47" s="149"/>
      <c r="BP47" s="78"/>
      <c r="BQ47" s="78"/>
      <c r="BR47" s="84"/>
      <c r="BS47" s="57"/>
      <c r="BT47" s="57"/>
      <c r="BU47" s="57"/>
      <c r="BV47" s="57"/>
      <c r="BW47" s="57"/>
      <c r="BX47" s="57"/>
      <c r="BY47" s="57"/>
      <c r="BZ47" s="57"/>
      <c r="CA47" s="57"/>
      <c r="CB47" s="57"/>
      <c r="CC47" s="57"/>
      <c r="CD47" s="57"/>
      <c r="CE47" s="57"/>
      <c r="CF47" s="57"/>
      <c r="CG47" s="57"/>
      <c r="CH47" s="57"/>
      <c r="CI47" s="57"/>
      <c r="CJ47" s="57"/>
      <c r="CK47" s="57"/>
      <c r="CL47" s="57"/>
      <c r="CM47" s="57"/>
    </row>
    <row r="48" spans="1:91" s="19" customFormat="1">
      <c r="A48" s="53"/>
      <c r="B48" s="129"/>
      <c r="C48" s="159"/>
      <c r="D48" s="129"/>
      <c r="E48" s="159"/>
      <c r="F48" s="234"/>
      <c r="G48" s="127"/>
      <c r="H48" s="128"/>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30"/>
      <c r="BA48" s="129"/>
      <c r="BB48" s="129"/>
      <c r="BC48" s="129"/>
      <c r="BD48" s="130"/>
      <c r="BE48" s="174"/>
      <c r="BF48" s="62"/>
      <c r="BG48" s="57"/>
      <c r="BH48" s="57"/>
      <c r="BI48" s="57"/>
      <c r="BJ48" s="62"/>
      <c r="BK48" s="265" t="s">
        <v>228</v>
      </c>
      <c r="BL48" s="266"/>
      <c r="BM48" s="266"/>
      <c r="BN48" s="266"/>
      <c r="BO48" s="267"/>
      <c r="BP48" s="131"/>
      <c r="BQ48" s="131"/>
      <c r="BR48" s="84"/>
      <c r="BS48" s="57"/>
      <c r="BT48" s="57"/>
      <c r="BU48" s="57"/>
      <c r="BV48" s="57"/>
      <c r="BW48" s="57"/>
      <c r="BX48" s="57"/>
      <c r="BY48" s="57"/>
      <c r="BZ48" s="57"/>
      <c r="CA48" s="57"/>
      <c r="CB48" s="57"/>
      <c r="CC48" s="57"/>
      <c r="CD48" s="57"/>
      <c r="CE48" s="57"/>
      <c r="CF48" s="57"/>
      <c r="CG48" s="57"/>
      <c r="CH48" s="57"/>
      <c r="CI48" s="57"/>
      <c r="CJ48" s="57"/>
      <c r="CK48" s="57"/>
      <c r="CL48" s="57"/>
      <c r="CM48" s="57"/>
    </row>
    <row r="49" spans="1:91" s="19" customFormat="1">
      <c r="A49" s="53"/>
      <c r="B49" s="129"/>
      <c r="C49" s="159"/>
      <c r="D49" s="129"/>
      <c r="E49" s="237" t="str">
        <f>CONCATENATE($C$31,"2")</f>
        <v>2.2</v>
      </c>
      <c r="F49" s="235"/>
      <c r="G49" s="1023" t="str">
        <f>IF(F18="","",F18)</f>
        <v>Rework System</v>
      </c>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c r="AD49" s="1024"/>
      <c r="AE49" s="1024"/>
      <c r="AF49" s="1024"/>
      <c r="AG49" s="1024"/>
      <c r="AH49" s="1024"/>
      <c r="AI49" s="1024"/>
      <c r="AJ49" s="1024"/>
      <c r="AK49" s="1024"/>
      <c r="AL49" s="1024"/>
      <c r="AM49" s="1024"/>
      <c r="AN49" s="1024"/>
      <c r="AO49" s="1024"/>
      <c r="AP49" s="1025"/>
      <c r="AQ49" s="1025"/>
      <c r="AR49" s="1025"/>
      <c r="AS49" s="1025"/>
      <c r="AT49" s="1025"/>
      <c r="AU49" s="1025"/>
      <c r="AV49" s="1025"/>
      <c r="AW49" s="1025"/>
      <c r="AX49" s="1025"/>
      <c r="AY49" s="1025"/>
      <c r="AZ49" s="1021" t="str">
        <f>IF(BA51="N",BQ49,IF(BR51=0,"",IF(BA51="Y",SUM(BQ49/BP49),"")))</f>
        <v/>
      </c>
      <c r="BA49" s="1021"/>
      <c r="BB49" s="1021"/>
      <c r="BC49" s="1021"/>
      <c r="BD49" s="1022"/>
      <c r="BE49" s="47"/>
      <c r="BF49" s="62"/>
      <c r="BG49" s="57"/>
      <c r="BH49" s="57"/>
      <c r="BI49" s="57"/>
      <c r="BJ49" s="60" t="s">
        <v>227</v>
      </c>
      <c r="BK49" s="60">
        <v>1</v>
      </c>
      <c r="BL49" s="163">
        <v>2</v>
      </c>
      <c r="BM49" s="60">
        <v>3</v>
      </c>
      <c r="BN49" s="60">
        <v>4</v>
      </c>
      <c r="BO49" s="60">
        <v>5</v>
      </c>
      <c r="BP49" s="65">
        <f>IF(BA51="N",8,IF(BR51=0,0,IF(BP51="",0,8)))</f>
        <v>0</v>
      </c>
      <c r="BQ49" s="65">
        <f>SUM(BQ51:BQ62)</f>
        <v>0</v>
      </c>
      <c r="BR49" s="164" t="str">
        <f>IF(BA51="N",0,IF(BP49=0,"",IF(SUM(BQ49/BP49)&gt;1,1,SUM(BQ49/BP49))))</f>
        <v/>
      </c>
      <c r="BS49" s="57"/>
      <c r="BT49" s="57"/>
      <c r="BU49" s="57"/>
      <c r="BV49" s="57"/>
      <c r="BW49" s="57"/>
      <c r="BX49" s="57"/>
      <c r="BY49" s="57"/>
      <c r="BZ49" s="57"/>
      <c r="CA49" s="57"/>
      <c r="CB49" s="57"/>
      <c r="CC49" s="57"/>
      <c r="CD49" s="57"/>
      <c r="CE49" s="57"/>
      <c r="CF49" s="57"/>
      <c r="CG49" s="57"/>
      <c r="CH49" s="57"/>
      <c r="CI49" s="57"/>
      <c r="CJ49" s="57"/>
      <c r="CK49" s="57"/>
      <c r="CL49" s="57"/>
      <c r="CM49" s="57"/>
    </row>
    <row r="50" spans="1:91" s="19" customFormat="1" ht="3.75" customHeight="1">
      <c r="A50" s="53"/>
      <c r="B50" s="129"/>
      <c r="C50" s="159"/>
      <c r="D50" s="129"/>
      <c r="E50" s="159"/>
      <c r="F50" s="234"/>
      <c r="G50" s="39"/>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40"/>
      <c r="BA50" s="40"/>
      <c r="BB50" s="40"/>
      <c r="BC50" s="40"/>
      <c r="BD50" s="128"/>
      <c r="BE50" s="174"/>
      <c r="BF50" s="62"/>
      <c r="BG50" s="57"/>
      <c r="BH50" s="57"/>
      <c r="BI50" s="57"/>
      <c r="BJ50" s="85"/>
      <c r="BK50" s="77"/>
      <c r="BL50" s="77"/>
      <c r="BM50" s="58"/>
      <c r="BN50" s="58"/>
      <c r="BO50" s="58"/>
      <c r="BP50" s="78"/>
      <c r="BQ50" s="78"/>
      <c r="BR50" s="79"/>
      <c r="BS50" s="57"/>
      <c r="BT50" s="57"/>
      <c r="BU50" s="57"/>
      <c r="BV50" s="57"/>
      <c r="BW50" s="57"/>
      <c r="BX50" s="57"/>
      <c r="BY50" s="57"/>
      <c r="BZ50" s="57"/>
      <c r="CA50" s="57"/>
      <c r="CB50" s="57"/>
      <c r="CC50" s="57"/>
      <c r="CD50" s="57"/>
      <c r="CE50" s="57"/>
      <c r="CF50" s="57"/>
      <c r="CG50" s="57"/>
      <c r="CH50" s="57"/>
      <c r="CI50" s="57"/>
      <c r="CJ50" s="57"/>
      <c r="CK50" s="57"/>
      <c r="CL50" s="57"/>
      <c r="CM50" s="57"/>
    </row>
    <row r="51" spans="1:91" s="19" customFormat="1">
      <c r="A51" s="53"/>
      <c r="B51" s="129"/>
      <c r="C51" s="159"/>
      <c r="D51" s="129"/>
      <c r="E51" s="159"/>
      <c r="F51" s="234"/>
      <c r="G51" s="236" t="str">
        <f>CONCATENATE(E49,".1")</f>
        <v>2.2.1</v>
      </c>
      <c r="H51" s="133"/>
      <c r="I51" s="134" t="s">
        <v>3</v>
      </c>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55" t="s">
        <v>12</v>
      </c>
      <c r="AX51" s="134"/>
      <c r="AY51" s="135"/>
      <c r="AZ51" s="130"/>
      <c r="BA51" s="1011"/>
      <c r="BB51" s="1012"/>
      <c r="BC51" s="1013"/>
      <c r="BD51" s="130"/>
      <c r="BE51" s="174"/>
      <c r="BF51" s="62"/>
      <c r="BG51" s="57"/>
      <c r="BH51" s="57"/>
      <c r="BI51" s="57"/>
      <c r="BJ51" s="64" t="s">
        <v>88</v>
      </c>
      <c r="BK51" s="76" t="s">
        <v>16</v>
      </c>
      <c r="BL51" s="76" t="s">
        <v>16</v>
      </c>
      <c r="BM51" s="76" t="s">
        <v>16</v>
      </c>
      <c r="BN51" s="76" t="s">
        <v>16</v>
      </c>
      <c r="BO51" s="76" t="s">
        <v>16</v>
      </c>
      <c r="BP51" s="124" t="str">
        <f>IF(OR(BA51="x",BA51=""),"",IF(AND($BO$30=1,BK51&lt;&gt;""),1,IF(AND($BO$30=2,BL51&lt;&gt;""),1,IF(AND($BO$30=3,BM51&lt;&gt;""),1,IF(AND($BO$30=4,BN51&lt;&gt;""),1,IF(AND($BO$30=5,BO51&lt;&gt;""),1,0))))))</f>
        <v/>
      </c>
      <c r="BQ51" s="65">
        <f>IF(BR51=0,0,IF(OR(BA51="x",BA51=""),0,IF(BA51="Y",2,0)))</f>
        <v>0</v>
      </c>
      <c r="BR51" s="126">
        <f>IF(BA51="N",0,SUM(BK52:BO52))</f>
        <v>1</v>
      </c>
      <c r="BS51" s="57"/>
      <c r="BT51" s="57"/>
      <c r="BU51" s="57"/>
      <c r="BV51" s="57"/>
      <c r="BW51" s="57"/>
      <c r="BX51" s="57"/>
      <c r="BY51" s="57"/>
      <c r="BZ51" s="57"/>
      <c r="CA51" s="57"/>
      <c r="CB51" s="57"/>
      <c r="CC51" s="57"/>
      <c r="CD51" s="57"/>
      <c r="CE51" s="57"/>
      <c r="CF51" s="57"/>
      <c r="CG51" s="57"/>
      <c r="CH51" s="57"/>
      <c r="CI51" s="57"/>
      <c r="CJ51" s="57"/>
      <c r="CK51" s="57"/>
      <c r="CL51" s="57"/>
      <c r="CM51" s="57"/>
    </row>
    <row r="52" spans="1:91" s="19" customFormat="1" ht="3.75" customHeight="1">
      <c r="A52" s="53"/>
      <c r="B52" s="129"/>
      <c r="C52" s="159"/>
      <c r="D52" s="129"/>
      <c r="E52" s="159"/>
      <c r="F52" s="234"/>
      <c r="G52" s="132"/>
      <c r="H52" s="136"/>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8"/>
      <c r="AZ52" s="130"/>
      <c r="BA52" s="129"/>
      <c r="BB52" s="129"/>
      <c r="BC52" s="129"/>
      <c r="BD52" s="130"/>
      <c r="BE52" s="174"/>
      <c r="BF52" s="62"/>
      <c r="BG52" s="57"/>
      <c r="BH52" s="57"/>
      <c r="BI52" s="57"/>
      <c r="BJ52" s="125"/>
      <c r="BK52" s="126">
        <f>IF(AND($BO$30=1,BK51&lt;&gt;""),1,0)</f>
        <v>1</v>
      </c>
      <c r="BL52" s="126">
        <f>IF(AND($BO$30=2,BL51&lt;&gt;""),1,0)</f>
        <v>0</v>
      </c>
      <c r="BM52" s="126">
        <f>IF(AND($BO$30=3,BM51&lt;&gt;""),1,0)</f>
        <v>0</v>
      </c>
      <c r="BN52" s="126">
        <f>IF(AND($BO$30=4,BN51&lt;&gt;""),1,0)</f>
        <v>0</v>
      </c>
      <c r="BO52" s="126">
        <f>IF(AND($BO$30=5,BO51&lt;&gt;""),1,0)</f>
        <v>0</v>
      </c>
      <c r="BP52" s="78"/>
      <c r="BQ52" s="78"/>
      <c r="BR52" s="84"/>
      <c r="BS52" s="57"/>
      <c r="BT52" s="57"/>
      <c r="BU52" s="57"/>
      <c r="BV52" s="57"/>
      <c r="BW52" s="57"/>
      <c r="BX52" s="57"/>
      <c r="BY52" s="57"/>
      <c r="BZ52" s="57"/>
      <c r="CA52" s="57"/>
      <c r="CB52" s="57"/>
      <c r="CC52" s="57"/>
      <c r="CD52" s="57"/>
      <c r="CE52" s="57"/>
      <c r="CF52" s="57"/>
      <c r="CG52" s="57"/>
      <c r="CH52" s="57"/>
      <c r="CI52" s="57"/>
      <c r="CJ52" s="57"/>
      <c r="CK52" s="57"/>
      <c r="CL52" s="57"/>
      <c r="CM52" s="57"/>
    </row>
    <row r="53" spans="1:91" s="19" customFormat="1">
      <c r="A53" s="53"/>
      <c r="B53" s="129"/>
      <c r="C53" s="159"/>
      <c r="D53" s="129"/>
      <c r="E53" s="159"/>
      <c r="F53" s="234"/>
      <c r="G53" s="236" t="str">
        <f>CONCATENATE(E49,".2")</f>
        <v>2.2.2</v>
      </c>
      <c r="H53" s="133"/>
      <c r="I53" s="134" t="s">
        <v>329</v>
      </c>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5"/>
      <c r="AZ53" s="130"/>
      <c r="BA53" s="1011"/>
      <c r="BB53" s="1012"/>
      <c r="BC53" s="1013"/>
      <c r="BD53" s="130"/>
      <c r="BE53" s="174"/>
      <c r="BF53" s="62"/>
      <c r="BG53" s="57"/>
      <c r="BH53" s="57"/>
      <c r="BI53" s="57"/>
      <c r="BJ53" s="147"/>
      <c r="BK53" s="149"/>
      <c r="BL53" s="149"/>
      <c r="BM53" s="149"/>
      <c r="BN53" s="149"/>
      <c r="BO53" s="149"/>
      <c r="BP53" s="124" t="str">
        <f>IF(OR(BA53="x",BA53=""),"",IF(AND($BO$30=1,BK53&lt;&gt;""),1,IF(AND($BO$30=2,BL53&lt;&gt;""),1,IF(AND($BO$30=3,BM53&lt;&gt;""),1,IF(AND($BO$30=4,BN53&lt;&gt;""),1,IF(AND($BO$30=5,BO53&lt;&gt;""),1,0))))))</f>
        <v/>
      </c>
      <c r="BQ53" s="65">
        <f>IF(BR51=0,0,IF(OR(BA53="x",BA53=""),0,BA53))</f>
        <v>0</v>
      </c>
      <c r="BR53" s="151"/>
      <c r="BS53" s="57"/>
      <c r="BT53" s="57"/>
      <c r="BU53" s="57"/>
      <c r="BV53" s="57"/>
      <c r="BW53" s="57"/>
      <c r="BX53" s="57"/>
      <c r="BY53" s="57"/>
      <c r="BZ53" s="57"/>
      <c r="CA53" s="57"/>
      <c r="CB53" s="57"/>
      <c r="CC53" s="57"/>
      <c r="CD53" s="57"/>
      <c r="CE53" s="57"/>
      <c r="CF53" s="57"/>
      <c r="CG53" s="57"/>
      <c r="CH53" s="57"/>
      <c r="CI53" s="57"/>
      <c r="CJ53" s="57"/>
      <c r="CK53" s="57"/>
      <c r="CL53" s="57"/>
      <c r="CM53" s="57"/>
    </row>
    <row r="54" spans="1:91" s="140" customFormat="1">
      <c r="A54" s="53"/>
      <c r="B54" s="144"/>
      <c r="C54" s="160"/>
      <c r="D54" s="144"/>
      <c r="E54" s="160"/>
      <c r="F54" s="238"/>
      <c r="G54" s="141"/>
      <c r="H54" s="142"/>
      <c r="I54" s="143" t="s">
        <v>4</v>
      </c>
      <c r="J54" s="144"/>
      <c r="K54" s="139" t="s">
        <v>133</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44"/>
      <c r="AU54" s="144"/>
      <c r="AV54" s="144"/>
      <c r="AW54" s="144"/>
      <c r="AX54" s="144"/>
      <c r="AY54" s="145"/>
      <c r="AZ54" s="146"/>
      <c r="BA54" s="144"/>
      <c r="BB54" s="144"/>
      <c r="BC54" s="144"/>
      <c r="BD54" s="146"/>
      <c r="BE54" s="175"/>
      <c r="BF54" s="147"/>
      <c r="BG54" s="148"/>
      <c r="BH54" s="148"/>
      <c r="BI54" s="148"/>
      <c r="BJ54" s="147"/>
      <c r="BK54" s="149"/>
      <c r="BL54" s="149"/>
      <c r="BM54" s="149"/>
      <c r="BN54" s="149"/>
      <c r="BO54" s="149"/>
      <c r="BP54" s="152"/>
      <c r="BQ54" s="152"/>
      <c r="BR54" s="151"/>
      <c r="BS54" s="148"/>
      <c r="BT54" s="148"/>
      <c r="BU54" s="148"/>
      <c r="BV54" s="148"/>
      <c r="BW54" s="148"/>
      <c r="BX54" s="148"/>
      <c r="BY54" s="148"/>
      <c r="BZ54" s="148"/>
      <c r="CA54" s="148"/>
      <c r="CB54" s="148"/>
      <c r="CC54" s="148"/>
      <c r="CD54" s="148"/>
      <c r="CE54" s="148"/>
      <c r="CF54" s="148"/>
      <c r="CG54" s="148"/>
      <c r="CH54" s="148"/>
      <c r="CI54" s="148"/>
      <c r="CJ54" s="148"/>
      <c r="CK54" s="148"/>
      <c r="CL54" s="148"/>
      <c r="CM54" s="148"/>
    </row>
    <row r="55" spans="1:91" s="140" customFormat="1">
      <c r="A55" s="53"/>
      <c r="B55" s="144"/>
      <c r="C55" s="160"/>
      <c r="D55" s="144"/>
      <c r="E55" s="160"/>
      <c r="F55" s="238"/>
      <c r="G55" s="141"/>
      <c r="H55" s="142"/>
      <c r="I55" s="143" t="s">
        <v>5</v>
      </c>
      <c r="J55" s="144"/>
      <c r="K55" s="139" t="s">
        <v>134</v>
      </c>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44"/>
      <c r="AU55" s="144"/>
      <c r="AV55" s="144"/>
      <c r="AW55" s="144"/>
      <c r="AX55" s="144"/>
      <c r="AY55" s="145"/>
      <c r="AZ55" s="146"/>
      <c r="BA55" s="144"/>
      <c r="BB55" s="144"/>
      <c r="BC55" s="144"/>
      <c r="BD55" s="146"/>
      <c r="BE55" s="175"/>
      <c r="BF55" s="147"/>
      <c r="BG55" s="148"/>
      <c r="BH55" s="148"/>
      <c r="BI55" s="148"/>
      <c r="BJ55" s="147"/>
      <c r="BK55" s="149"/>
      <c r="BL55" s="149"/>
      <c r="BM55" s="149"/>
      <c r="BN55" s="149"/>
      <c r="BO55" s="149"/>
      <c r="BP55" s="150"/>
      <c r="BQ55" s="150"/>
      <c r="BR55" s="151"/>
      <c r="BS55" s="148"/>
      <c r="BT55" s="148"/>
      <c r="BU55" s="148"/>
      <c r="BV55" s="148"/>
      <c r="BW55" s="148"/>
      <c r="BX55" s="148"/>
      <c r="BY55" s="148"/>
      <c r="BZ55" s="148"/>
      <c r="CA55" s="148"/>
      <c r="CB55" s="148"/>
      <c r="CC55" s="148"/>
      <c r="CD55" s="148"/>
      <c r="CE55" s="148"/>
      <c r="CF55" s="148"/>
      <c r="CG55" s="148"/>
      <c r="CH55" s="148"/>
      <c r="CI55" s="148"/>
      <c r="CJ55" s="148"/>
      <c r="CK55" s="148"/>
      <c r="CL55" s="148"/>
      <c r="CM55" s="148"/>
    </row>
    <row r="56" spans="1:91" s="140" customFormat="1">
      <c r="A56" s="94"/>
      <c r="B56" s="144"/>
      <c r="C56" s="160"/>
      <c r="D56" s="144"/>
      <c r="E56" s="160"/>
      <c r="F56" s="238"/>
      <c r="G56" s="141"/>
      <c r="H56" s="142"/>
      <c r="I56" s="143" t="s">
        <v>6</v>
      </c>
      <c r="J56" s="144"/>
      <c r="K56" s="139" t="s">
        <v>177</v>
      </c>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44"/>
      <c r="AU56" s="144"/>
      <c r="AV56" s="144"/>
      <c r="AW56" s="144"/>
      <c r="AX56" s="144"/>
      <c r="AY56" s="145"/>
      <c r="AZ56" s="146"/>
      <c r="BA56" s="144"/>
      <c r="BB56" s="144"/>
      <c r="BC56" s="144"/>
      <c r="BD56" s="146"/>
      <c r="BE56" s="175"/>
      <c r="BF56" s="147"/>
      <c r="BG56" s="148"/>
      <c r="BH56" s="148"/>
      <c r="BI56" s="148"/>
      <c r="BJ56" s="147"/>
      <c r="BK56" s="149"/>
      <c r="BL56" s="149"/>
      <c r="BM56" s="149"/>
      <c r="BN56" s="149"/>
      <c r="BO56" s="149"/>
      <c r="BP56" s="150"/>
      <c r="BQ56" s="150"/>
      <c r="BR56" s="151"/>
      <c r="BS56" s="148"/>
      <c r="BT56" s="148"/>
      <c r="BU56" s="148"/>
      <c r="BV56" s="148"/>
      <c r="BW56" s="148"/>
      <c r="BX56" s="148"/>
      <c r="BY56" s="148"/>
      <c r="BZ56" s="148"/>
      <c r="CA56" s="148"/>
      <c r="CB56" s="148"/>
      <c r="CC56" s="148"/>
      <c r="CD56" s="148"/>
      <c r="CE56" s="148"/>
      <c r="CF56" s="148"/>
      <c r="CG56" s="148"/>
      <c r="CH56" s="148"/>
      <c r="CI56" s="148"/>
      <c r="CJ56" s="148"/>
      <c r="CK56" s="148"/>
      <c r="CL56" s="148"/>
      <c r="CM56" s="148"/>
    </row>
    <row r="57" spans="1:91" s="140" customFormat="1">
      <c r="A57" s="53"/>
      <c r="B57" s="144"/>
      <c r="C57" s="160"/>
      <c r="D57" s="144"/>
      <c r="E57" s="160"/>
      <c r="F57" s="238"/>
      <c r="G57" s="141"/>
      <c r="H57" s="142"/>
      <c r="I57" s="143" t="s">
        <v>7</v>
      </c>
      <c r="J57" s="144"/>
      <c r="K57" s="139" t="s">
        <v>135</v>
      </c>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44"/>
      <c r="AU57" s="144"/>
      <c r="AV57" s="144"/>
      <c r="AW57" s="144"/>
      <c r="AX57" s="144"/>
      <c r="AY57" s="145"/>
      <c r="AZ57" s="146"/>
      <c r="BA57" s="144"/>
      <c r="BB57" s="144"/>
      <c r="BC57" s="144"/>
      <c r="BD57" s="146"/>
      <c r="BE57" s="175"/>
      <c r="BF57" s="147"/>
      <c r="BG57" s="148"/>
      <c r="BH57" s="148"/>
      <c r="BI57" s="148"/>
      <c r="BJ57" s="147"/>
      <c r="BK57" s="149"/>
      <c r="BL57" s="149"/>
      <c r="BM57" s="149"/>
      <c r="BN57" s="149"/>
      <c r="BO57" s="149"/>
      <c r="BP57" s="150"/>
      <c r="BQ57" s="150"/>
      <c r="BR57" s="151"/>
      <c r="BS57" s="148"/>
      <c r="BT57" s="148"/>
      <c r="BU57" s="148"/>
      <c r="BV57" s="148"/>
      <c r="BW57" s="148"/>
      <c r="BX57" s="148"/>
      <c r="BY57" s="148"/>
      <c r="BZ57" s="148"/>
      <c r="CA57" s="148"/>
      <c r="CB57" s="148"/>
      <c r="CC57" s="148"/>
      <c r="CD57" s="148"/>
      <c r="CE57" s="148"/>
      <c r="CF57" s="148"/>
      <c r="CG57" s="148"/>
      <c r="CH57" s="148"/>
      <c r="CI57" s="148"/>
      <c r="CJ57" s="148"/>
      <c r="CK57" s="148"/>
      <c r="CL57" s="148"/>
      <c r="CM57" s="148"/>
    </row>
    <row r="58" spans="1:91" s="140" customFormat="1">
      <c r="A58" s="183"/>
      <c r="B58" s="144"/>
      <c r="C58" s="160"/>
      <c r="D58" s="144"/>
      <c r="E58" s="160"/>
      <c r="F58" s="238"/>
      <c r="G58" s="141"/>
      <c r="H58" s="142"/>
      <c r="I58" s="143" t="s">
        <v>8</v>
      </c>
      <c r="J58" s="144"/>
      <c r="K58" s="316" t="s">
        <v>295</v>
      </c>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44"/>
      <c r="AU58" s="144"/>
      <c r="AV58" s="144"/>
      <c r="AW58" s="144"/>
      <c r="AX58" s="144"/>
      <c r="AY58" s="145"/>
      <c r="AZ58" s="146"/>
      <c r="BA58" s="144"/>
      <c r="BB58" s="144"/>
      <c r="BC58" s="144"/>
      <c r="BD58" s="146"/>
      <c r="BE58" s="175"/>
      <c r="BF58" s="147"/>
      <c r="BG58" s="148"/>
      <c r="BH58" s="148"/>
      <c r="BI58" s="148"/>
      <c r="BJ58" s="147"/>
      <c r="BK58" s="149"/>
      <c r="BL58" s="149"/>
      <c r="BM58" s="149"/>
      <c r="BN58" s="149"/>
      <c r="BO58" s="149"/>
      <c r="BP58" s="150"/>
      <c r="BQ58" s="150"/>
      <c r="BR58" s="151"/>
      <c r="BS58" s="148"/>
      <c r="BT58" s="148"/>
      <c r="BU58" s="148"/>
      <c r="BV58" s="148"/>
      <c r="BW58" s="148"/>
      <c r="BX58" s="148"/>
      <c r="BY58" s="148"/>
      <c r="BZ58" s="148"/>
      <c r="CA58" s="148"/>
      <c r="CB58" s="148"/>
      <c r="CC58" s="148"/>
      <c r="CD58" s="148"/>
      <c r="CE58" s="148"/>
      <c r="CF58" s="148"/>
      <c r="CG58" s="148"/>
      <c r="CH58" s="148"/>
      <c r="CI58" s="148"/>
      <c r="CJ58" s="148"/>
      <c r="CK58" s="148"/>
      <c r="CL58" s="148"/>
      <c r="CM58" s="148"/>
    </row>
    <row r="59" spans="1:91" s="19" customFormat="1" ht="3.75" customHeight="1">
      <c r="A59" s="186"/>
      <c r="B59" s="129"/>
      <c r="C59" s="159"/>
      <c r="D59" s="129"/>
      <c r="E59" s="159"/>
      <c r="F59" s="234"/>
      <c r="G59" s="132"/>
      <c r="H59" s="136"/>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8"/>
      <c r="AZ59" s="130"/>
      <c r="BA59" s="129"/>
      <c r="BB59" s="129"/>
      <c r="BC59" s="129"/>
      <c r="BD59" s="130"/>
      <c r="BE59" s="174"/>
      <c r="BF59" s="62"/>
      <c r="BG59" s="57"/>
      <c r="BH59" s="57"/>
      <c r="BI59" s="57"/>
      <c r="BJ59" s="62"/>
      <c r="BK59" s="58"/>
      <c r="BL59" s="58"/>
      <c r="BM59" s="58"/>
      <c r="BN59" s="58"/>
      <c r="BO59" s="58"/>
      <c r="BP59" s="131"/>
      <c r="BQ59" s="131"/>
      <c r="BR59" s="84"/>
      <c r="BS59" s="57"/>
      <c r="BT59" s="57"/>
      <c r="BU59" s="57"/>
      <c r="BV59" s="57"/>
      <c r="BW59" s="57"/>
      <c r="BX59" s="57"/>
      <c r="BY59" s="57"/>
      <c r="BZ59" s="57"/>
      <c r="CA59" s="57"/>
      <c r="CB59" s="57"/>
      <c r="CC59" s="57"/>
      <c r="CD59" s="57"/>
      <c r="CE59" s="57"/>
      <c r="CF59" s="57"/>
      <c r="CG59" s="57"/>
      <c r="CH59" s="57"/>
      <c r="CI59" s="57"/>
      <c r="CJ59" s="57"/>
      <c r="CK59" s="57"/>
      <c r="CL59" s="57"/>
      <c r="CM59" s="57"/>
    </row>
    <row r="60" spans="1:91" s="19" customFormat="1">
      <c r="A60" s="185"/>
      <c r="B60" s="129"/>
      <c r="C60" s="159"/>
      <c r="D60" s="129"/>
      <c r="E60" s="159"/>
      <c r="F60" s="234"/>
      <c r="G60" s="236" t="str">
        <f>CONCATENATE(E49,".3")</f>
        <v>2.2.3</v>
      </c>
      <c r="H60" s="133"/>
      <c r="I60" s="134" t="s">
        <v>328</v>
      </c>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5"/>
      <c r="AZ60" s="130"/>
      <c r="BA60" s="1011"/>
      <c r="BB60" s="1012"/>
      <c r="BC60" s="1013"/>
      <c r="BD60" s="130"/>
      <c r="BE60" s="174"/>
      <c r="BF60" s="62"/>
      <c r="BG60" s="57"/>
      <c r="BH60" s="57"/>
      <c r="BI60" s="57"/>
      <c r="BJ60" s="147"/>
      <c r="BK60" s="149"/>
      <c r="BL60" s="149"/>
      <c r="BM60" s="149"/>
      <c r="BN60" s="149"/>
      <c r="BO60" s="149"/>
      <c r="BP60" s="124" t="str">
        <f>IF(OR(BA60="x",BA60=""),"",IF(AND($BO$30=1,BK60&lt;&gt;""),1,IF(AND($BO$30=2,BL60&lt;&gt;""),1,IF(AND($BO$30=3,BM60&lt;&gt;""),1,IF(AND($BO$30=4,BN60&lt;&gt;""),1,IF(AND($BO$30=5,BO60&lt;&gt;""),1,0))))))</f>
        <v/>
      </c>
      <c r="BQ60" s="65">
        <f>IF(BR51=0,0,IF(OR(BA60="x",BA60=""),0,BA60))</f>
        <v>0</v>
      </c>
      <c r="BR60" s="151"/>
      <c r="BS60" s="57"/>
      <c r="BT60" s="57"/>
      <c r="BU60" s="57"/>
      <c r="BV60" s="57"/>
      <c r="BW60" s="57"/>
      <c r="BX60" s="57"/>
      <c r="BY60" s="57"/>
      <c r="BZ60" s="57"/>
      <c r="CA60" s="57"/>
      <c r="CB60" s="57"/>
      <c r="CC60" s="57"/>
      <c r="CD60" s="57"/>
      <c r="CE60" s="57"/>
      <c r="CF60" s="57"/>
      <c r="CG60" s="57"/>
      <c r="CH60" s="57"/>
      <c r="CI60" s="57"/>
      <c r="CJ60" s="57"/>
      <c r="CK60" s="57"/>
      <c r="CL60" s="57"/>
      <c r="CM60" s="57"/>
    </row>
    <row r="61" spans="1:91" s="19" customFormat="1" ht="3.75" customHeight="1">
      <c r="A61" s="184"/>
      <c r="B61" s="129"/>
      <c r="C61" s="159"/>
      <c r="D61" s="129"/>
      <c r="E61" s="159"/>
      <c r="F61" s="234"/>
      <c r="G61" s="132"/>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8"/>
      <c r="AZ61" s="130"/>
      <c r="BA61" s="129"/>
      <c r="BB61" s="129"/>
      <c r="BC61" s="129"/>
      <c r="BD61" s="130"/>
      <c r="BE61" s="174"/>
      <c r="BF61" s="62"/>
      <c r="BG61" s="57"/>
      <c r="BH61" s="57"/>
      <c r="BI61" s="57"/>
      <c r="BJ61" s="147"/>
      <c r="BK61" s="149"/>
      <c r="BL61" s="149"/>
      <c r="BM61" s="149"/>
      <c r="BN61" s="149"/>
      <c r="BO61" s="149"/>
      <c r="BP61" s="78"/>
      <c r="BQ61" s="78"/>
      <c r="BR61" s="84"/>
      <c r="BS61" s="57"/>
      <c r="BT61" s="57"/>
      <c r="BU61" s="57"/>
      <c r="BV61" s="57"/>
      <c r="BW61" s="57"/>
      <c r="BX61" s="57"/>
      <c r="BY61" s="57"/>
      <c r="BZ61" s="57"/>
      <c r="CA61" s="57"/>
      <c r="CB61" s="57"/>
      <c r="CC61" s="57"/>
      <c r="CD61" s="57"/>
      <c r="CE61" s="57"/>
      <c r="CF61" s="57"/>
      <c r="CG61" s="57"/>
      <c r="CH61" s="57"/>
      <c r="CI61" s="57"/>
      <c r="CJ61" s="57"/>
      <c r="CK61" s="57"/>
      <c r="CL61" s="57"/>
      <c r="CM61" s="57"/>
    </row>
    <row r="62" spans="1:91" s="19" customFormat="1">
      <c r="A62" s="187"/>
      <c r="B62" s="129"/>
      <c r="C62" s="159"/>
      <c r="D62" s="129"/>
      <c r="E62" s="159"/>
      <c r="F62" s="234"/>
      <c r="G62" s="236" t="str">
        <f>CONCATENATE(E49,".4")</f>
        <v>2.2.4</v>
      </c>
      <c r="H62" s="133"/>
      <c r="I62" s="134" t="s">
        <v>9</v>
      </c>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5"/>
      <c r="AZ62" s="130"/>
      <c r="BA62" s="1011"/>
      <c r="BB62" s="1012"/>
      <c r="BC62" s="1013"/>
      <c r="BD62" s="130"/>
      <c r="BE62" s="174"/>
      <c r="BF62" s="62"/>
      <c r="BG62" s="57"/>
      <c r="BH62" s="57"/>
      <c r="BI62" s="57"/>
      <c r="BJ62" s="147"/>
      <c r="BK62" s="149"/>
      <c r="BL62" s="149"/>
      <c r="BM62" s="149"/>
      <c r="BN62" s="149"/>
      <c r="BO62" s="149"/>
      <c r="BP62" s="124" t="str">
        <f>IF(OR(BA62="x",BA62=""),"",IF(AND($BO$30=1,BK62&lt;&gt;""),1,IF(AND($BO$30=2,BL62&lt;&gt;""),1,IF(AND($BO$30=3,BM62&lt;&gt;""),1,IF(AND($BO$30=4,BN62&lt;&gt;""),1,IF(AND($BO$30=5,BO62&lt;&gt;""),1,0))))))</f>
        <v/>
      </c>
      <c r="BQ62" s="65">
        <f>IF(BR51=0,0,IF(OR(BA62="x",BA62=""),0,BA62))</f>
        <v>0</v>
      </c>
      <c r="BR62" s="151"/>
      <c r="BS62" s="57"/>
      <c r="BT62" s="57"/>
      <c r="BU62" s="57"/>
      <c r="BV62" s="57"/>
      <c r="BW62" s="57"/>
      <c r="BX62" s="57"/>
      <c r="BY62" s="57"/>
      <c r="BZ62" s="57"/>
      <c r="CA62" s="57"/>
      <c r="CB62" s="57"/>
      <c r="CC62" s="57"/>
      <c r="CD62" s="57"/>
      <c r="CE62" s="57"/>
      <c r="CF62" s="57"/>
      <c r="CG62" s="57"/>
      <c r="CH62" s="57"/>
      <c r="CI62" s="57"/>
      <c r="CJ62" s="57"/>
      <c r="CK62" s="57"/>
      <c r="CL62" s="57"/>
      <c r="CM62" s="57"/>
    </row>
    <row r="63" spans="1:91" s="19" customFormat="1" ht="3.75" customHeight="1">
      <c r="A63" s="95"/>
      <c r="B63" s="129"/>
      <c r="C63" s="159"/>
      <c r="D63" s="129"/>
      <c r="E63" s="159"/>
      <c r="F63" s="234"/>
      <c r="G63" s="132"/>
      <c r="H63" s="136"/>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8"/>
      <c r="AZ63" s="130"/>
      <c r="BA63" s="129"/>
      <c r="BB63" s="129"/>
      <c r="BC63" s="129"/>
      <c r="BD63" s="130"/>
      <c r="BE63" s="174"/>
      <c r="BF63" s="62"/>
      <c r="BG63" s="57"/>
      <c r="BH63" s="57"/>
      <c r="BI63" s="57"/>
      <c r="BJ63" s="147"/>
      <c r="BK63" s="149"/>
      <c r="BL63" s="149"/>
      <c r="BM63" s="149"/>
      <c r="BN63" s="149"/>
      <c r="BO63" s="149"/>
      <c r="BP63" s="78"/>
      <c r="BQ63" s="78"/>
      <c r="BR63" s="84"/>
      <c r="BS63" s="57"/>
      <c r="BT63" s="57"/>
      <c r="BU63" s="57"/>
      <c r="BV63" s="57"/>
      <c r="BW63" s="57"/>
      <c r="BX63" s="57"/>
      <c r="BY63" s="57"/>
      <c r="BZ63" s="57"/>
      <c r="CA63" s="57"/>
      <c r="CB63" s="57"/>
      <c r="CC63" s="57"/>
      <c r="CD63" s="57"/>
      <c r="CE63" s="57"/>
      <c r="CF63" s="57"/>
      <c r="CG63" s="57"/>
      <c r="CH63" s="57"/>
      <c r="CI63" s="57"/>
      <c r="CJ63" s="57"/>
      <c r="CK63" s="57"/>
      <c r="CL63" s="57"/>
      <c r="CM63" s="57"/>
    </row>
    <row r="64" spans="1:91" s="19" customFormat="1">
      <c r="A64" s="95"/>
      <c r="B64" s="129"/>
      <c r="C64" s="159"/>
      <c r="D64" s="129"/>
      <c r="E64" s="159"/>
      <c r="F64" s="234"/>
      <c r="G64" s="127"/>
      <c r="H64" s="128"/>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30"/>
      <c r="BA64" s="129"/>
      <c r="BB64" s="129"/>
      <c r="BC64" s="129"/>
      <c r="BD64" s="130"/>
      <c r="BE64" s="174"/>
      <c r="BF64" s="62"/>
      <c r="BG64" s="57"/>
      <c r="BH64" s="57"/>
      <c r="BI64" s="57"/>
      <c r="BJ64" s="62"/>
      <c r="BK64" s="265" t="s">
        <v>228</v>
      </c>
      <c r="BL64" s="266"/>
      <c r="BM64" s="266"/>
      <c r="BN64" s="266"/>
      <c r="BO64" s="267"/>
      <c r="BP64" s="131"/>
      <c r="BQ64" s="131"/>
      <c r="BR64" s="84"/>
      <c r="BS64" s="57"/>
      <c r="BT64" s="57"/>
      <c r="BU64" s="57"/>
      <c r="BV64" s="57"/>
      <c r="BW64" s="57"/>
      <c r="BX64" s="57"/>
      <c r="BY64" s="57"/>
      <c r="BZ64" s="57"/>
      <c r="CA64" s="57"/>
      <c r="CB64" s="57"/>
      <c r="CC64" s="57"/>
      <c r="CD64" s="57"/>
      <c r="CE64" s="57"/>
      <c r="CF64" s="57"/>
      <c r="CG64" s="57"/>
      <c r="CH64" s="57"/>
      <c r="CI64" s="57"/>
      <c r="CJ64" s="57"/>
      <c r="CK64" s="57"/>
      <c r="CL64" s="57"/>
      <c r="CM64" s="57"/>
    </row>
    <row r="65" spans="1:91" s="19" customFormat="1">
      <c r="A65" s="95"/>
      <c r="B65" s="129"/>
      <c r="C65" s="159"/>
      <c r="D65" s="129"/>
      <c r="E65" s="237" t="str">
        <f>CONCATENATE($C$31,"3")</f>
        <v>2.3</v>
      </c>
      <c r="F65" s="235"/>
      <c r="G65" s="1023" t="str">
        <f>IF(F19="","",F19)</f>
        <v>Error Proofing Implementation</v>
      </c>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c r="AE65" s="1024"/>
      <c r="AF65" s="1024"/>
      <c r="AG65" s="1024"/>
      <c r="AH65" s="1024"/>
      <c r="AI65" s="1024"/>
      <c r="AJ65" s="1024"/>
      <c r="AK65" s="1024"/>
      <c r="AL65" s="1024"/>
      <c r="AM65" s="1024"/>
      <c r="AN65" s="1024"/>
      <c r="AO65" s="1024"/>
      <c r="AP65" s="1025"/>
      <c r="AQ65" s="1025"/>
      <c r="AR65" s="1025"/>
      <c r="AS65" s="1025"/>
      <c r="AT65" s="1025"/>
      <c r="AU65" s="1025"/>
      <c r="AV65" s="1025"/>
      <c r="AW65" s="1025"/>
      <c r="AX65" s="1025"/>
      <c r="AY65" s="1025"/>
      <c r="AZ65" s="1021" t="str">
        <f>IF(BA67="N",BQ65,IF(BR67=0,"",IF(BA67="Y",SUM(BQ65/BP65),"")))</f>
        <v/>
      </c>
      <c r="BA65" s="1021"/>
      <c r="BB65" s="1021"/>
      <c r="BC65" s="1021"/>
      <c r="BD65" s="1022"/>
      <c r="BE65" s="47"/>
      <c r="BF65" s="62"/>
      <c r="BG65" s="57"/>
      <c r="BH65" s="57"/>
      <c r="BI65" s="57"/>
      <c r="BJ65" s="60" t="s">
        <v>227</v>
      </c>
      <c r="BK65" s="60">
        <v>1</v>
      </c>
      <c r="BL65" s="163">
        <v>2</v>
      </c>
      <c r="BM65" s="60">
        <v>3</v>
      </c>
      <c r="BN65" s="60">
        <v>4</v>
      </c>
      <c r="BO65" s="60">
        <v>5</v>
      </c>
      <c r="BP65" s="65">
        <f>IF(BA67="N",8,IF(BR67=0,0,IF(BP67="",0,8)))</f>
        <v>0</v>
      </c>
      <c r="BQ65" s="65">
        <f>SUM(BQ67:BQ78)</f>
        <v>0</v>
      </c>
      <c r="BR65" s="164" t="str">
        <f>IF(BA67="N",0,IF(BP65=0,"",IF(SUM(BQ65/BP65)&gt;1,1,SUM(BQ65/BP65))))</f>
        <v/>
      </c>
      <c r="BS65" s="57"/>
      <c r="BT65" s="57"/>
      <c r="BU65" s="57"/>
      <c r="BV65" s="57"/>
      <c r="BW65" s="57"/>
      <c r="BX65" s="57"/>
      <c r="BY65" s="57"/>
      <c r="BZ65" s="57"/>
      <c r="CA65" s="57"/>
      <c r="CB65" s="57"/>
      <c r="CC65" s="57"/>
      <c r="CD65" s="57"/>
      <c r="CE65" s="57"/>
      <c r="CF65" s="57"/>
      <c r="CG65" s="57"/>
      <c r="CH65" s="57"/>
      <c r="CI65" s="57"/>
      <c r="CJ65" s="57"/>
      <c r="CK65" s="57"/>
      <c r="CL65" s="57"/>
      <c r="CM65" s="57"/>
    </row>
    <row r="66" spans="1:91" s="19" customFormat="1" ht="3.75" customHeight="1">
      <c r="A66" s="95"/>
      <c r="B66" s="129"/>
      <c r="C66" s="159"/>
      <c r="D66" s="129"/>
      <c r="E66" s="159"/>
      <c r="F66" s="234"/>
      <c r="G66" s="39"/>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40"/>
      <c r="BA66" s="40"/>
      <c r="BB66" s="40"/>
      <c r="BC66" s="40"/>
      <c r="BD66" s="128"/>
      <c r="BE66" s="174"/>
      <c r="BF66" s="62"/>
      <c r="BG66" s="57"/>
      <c r="BH66" s="57"/>
      <c r="BI66" s="57"/>
      <c r="BJ66" s="85"/>
      <c r="BK66" s="77"/>
      <c r="BL66" s="77"/>
      <c r="BM66" s="58"/>
      <c r="BN66" s="58"/>
      <c r="BO66" s="58"/>
      <c r="BP66" s="78"/>
      <c r="BQ66" s="78"/>
      <c r="BR66" s="79"/>
      <c r="BS66" s="57"/>
      <c r="BT66" s="57"/>
      <c r="BU66" s="57"/>
      <c r="BV66" s="57"/>
      <c r="BW66" s="57"/>
      <c r="BX66" s="57"/>
      <c r="BY66" s="57"/>
      <c r="BZ66" s="57"/>
      <c r="CA66" s="57"/>
      <c r="CB66" s="57"/>
      <c r="CC66" s="57"/>
      <c r="CD66" s="57"/>
      <c r="CE66" s="57"/>
      <c r="CF66" s="57"/>
      <c r="CG66" s="57"/>
      <c r="CH66" s="57"/>
      <c r="CI66" s="57"/>
      <c r="CJ66" s="57"/>
      <c r="CK66" s="57"/>
      <c r="CL66" s="57"/>
      <c r="CM66" s="57"/>
    </row>
    <row r="67" spans="1:91" s="19" customFormat="1">
      <c r="A67" s="95"/>
      <c r="B67" s="129"/>
      <c r="C67" s="159"/>
      <c r="D67" s="129"/>
      <c r="E67" s="159"/>
      <c r="F67" s="234"/>
      <c r="G67" s="236" t="str">
        <f>CONCATENATE(E65,".1")</f>
        <v>2.3.1</v>
      </c>
      <c r="H67" s="133"/>
      <c r="I67" s="134" t="s">
        <v>3</v>
      </c>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55" t="s">
        <v>12</v>
      </c>
      <c r="AX67" s="134"/>
      <c r="AY67" s="135"/>
      <c r="AZ67" s="130"/>
      <c r="BA67" s="1011"/>
      <c r="BB67" s="1012"/>
      <c r="BC67" s="1013"/>
      <c r="BD67" s="130"/>
      <c r="BE67" s="174"/>
      <c r="BF67" s="62"/>
      <c r="BG67" s="57"/>
      <c r="BH67" s="57"/>
      <c r="BI67" s="57"/>
      <c r="BJ67" s="64" t="s">
        <v>88</v>
      </c>
      <c r="BK67" s="76" t="s">
        <v>16</v>
      </c>
      <c r="BL67" s="76" t="s">
        <v>16</v>
      </c>
      <c r="BM67" s="76" t="s">
        <v>16</v>
      </c>
      <c r="BN67" s="76" t="s">
        <v>16</v>
      </c>
      <c r="BO67" s="76" t="s">
        <v>16</v>
      </c>
      <c r="BP67" s="124" t="str">
        <f>IF(OR(BA67="x",BA67=""),"",IF(AND($BO$30=1,BK67&lt;&gt;""),1,IF(AND($BO$30=2,BL67&lt;&gt;""),1,IF(AND($BO$30=3,BM67&lt;&gt;""),1,IF(AND($BO$30=4,BN67&lt;&gt;""),1,IF(AND($BO$30=5,BO67&lt;&gt;""),1,0))))))</f>
        <v/>
      </c>
      <c r="BQ67" s="65">
        <f>IF(BR67=0,0,IF(OR(BA67="x",BA67=""),0,IF(BA67="Y",2,0)))</f>
        <v>0</v>
      </c>
      <c r="BR67" s="126">
        <f>IF(BA67="N",0,SUM(BK68:BO68))</f>
        <v>1</v>
      </c>
      <c r="BS67" s="57"/>
      <c r="BT67" s="57"/>
      <c r="BU67" s="57"/>
      <c r="BV67" s="57"/>
      <c r="BW67" s="57"/>
      <c r="BX67" s="57"/>
      <c r="BY67" s="57"/>
      <c r="BZ67" s="57"/>
      <c r="CA67" s="57"/>
      <c r="CB67" s="57"/>
      <c r="CC67" s="57"/>
      <c r="CD67" s="57"/>
      <c r="CE67" s="57"/>
      <c r="CF67" s="57"/>
      <c r="CG67" s="57"/>
      <c r="CH67" s="57"/>
      <c r="CI67" s="57"/>
      <c r="CJ67" s="57"/>
      <c r="CK67" s="57"/>
      <c r="CL67" s="57"/>
      <c r="CM67" s="57"/>
    </row>
    <row r="68" spans="1:91" s="19" customFormat="1" ht="3.75" customHeight="1">
      <c r="A68" s="95"/>
      <c r="B68" s="129"/>
      <c r="C68" s="159"/>
      <c r="D68" s="129"/>
      <c r="E68" s="159"/>
      <c r="F68" s="234"/>
      <c r="G68" s="132"/>
      <c r="H68" s="136"/>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8"/>
      <c r="AZ68" s="130"/>
      <c r="BA68" s="129"/>
      <c r="BB68" s="129"/>
      <c r="BC68" s="129"/>
      <c r="BD68" s="130"/>
      <c r="BE68" s="174"/>
      <c r="BF68" s="62"/>
      <c r="BG68" s="57"/>
      <c r="BH68" s="57"/>
      <c r="BI68" s="57"/>
      <c r="BJ68" s="125" t="s">
        <v>226</v>
      </c>
      <c r="BK68" s="126">
        <f>IF(AND($BO$30=1,BK67&lt;&gt;""),1,0)</f>
        <v>1</v>
      </c>
      <c r="BL68" s="126">
        <f>IF(AND($BO$30=2,BL67&lt;&gt;""),1,0)</f>
        <v>0</v>
      </c>
      <c r="BM68" s="126">
        <f>IF(AND($BO$30=3,BM67&lt;&gt;""),1,0)</f>
        <v>0</v>
      </c>
      <c r="BN68" s="126">
        <f>IF(AND($BO$30=4,BN67&lt;&gt;""),1,0)</f>
        <v>0</v>
      </c>
      <c r="BO68" s="126">
        <f>IF(AND($BO$30=5,BO67&lt;&gt;""),1,0)</f>
        <v>0</v>
      </c>
      <c r="BP68" s="78"/>
      <c r="BQ68" s="78"/>
      <c r="BR68" s="84"/>
      <c r="BS68" s="57"/>
      <c r="BT68" s="57"/>
      <c r="BU68" s="57"/>
      <c r="BV68" s="57"/>
      <c r="BW68" s="57"/>
      <c r="BX68" s="57"/>
      <c r="BY68" s="57"/>
      <c r="BZ68" s="57"/>
      <c r="CA68" s="57"/>
      <c r="CB68" s="57"/>
      <c r="CC68" s="57"/>
      <c r="CD68" s="57"/>
      <c r="CE68" s="57"/>
      <c r="CF68" s="57"/>
      <c r="CG68" s="57"/>
      <c r="CH68" s="57"/>
      <c r="CI68" s="57"/>
      <c r="CJ68" s="57"/>
      <c r="CK68" s="57"/>
      <c r="CL68" s="57"/>
      <c r="CM68" s="57"/>
    </row>
    <row r="69" spans="1:91" s="19" customFormat="1">
      <c r="A69" s="95"/>
      <c r="B69" s="129"/>
      <c r="C69" s="159"/>
      <c r="D69" s="129"/>
      <c r="E69" s="159"/>
      <c r="F69" s="234"/>
      <c r="G69" s="236" t="str">
        <f>CONCATENATE(E65,".2")</f>
        <v>2.3.2</v>
      </c>
      <c r="H69" s="133"/>
      <c r="I69" s="134" t="s">
        <v>329</v>
      </c>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5"/>
      <c r="AZ69" s="130"/>
      <c r="BA69" s="1011"/>
      <c r="BB69" s="1012"/>
      <c r="BC69" s="1013"/>
      <c r="BD69" s="130"/>
      <c r="BE69" s="174"/>
      <c r="BF69" s="62"/>
      <c r="BG69" s="57"/>
      <c r="BH69" s="57"/>
      <c r="BI69" s="57"/>
      <c r="BJ69" s="147"/>
      <c r="BK69" s="149"/>
      <c r="BL69" s="149"/>
      <c r="BM69" s="149"/>
      <c r="BN69" s="149"/>
      <c r="BO69" s="149"/>
      <c r="BP69" s="124" t="str">
        <f>IF(OR(BA69="x",BA69=""),"",IF(AND($BO$30=1,BK69&lt;&gt;""),1,IF(AND($BO$30=2,BL69&lt;&gt;""),1,IF(AND($BO$30=3,BM69&lt;&gt;""),1,IF(AND($BO$30=4,BN69&lt;&gt;""),1,IF(AND($BO$30=5,BO69&lt;&gt;""),1,0))))))</f>
        <v/>
      </c>
      <c r="BQ69" s="65">
        <f>IF(BR67=0,0,IF(OR(BA69="x",BA69=""),0,BA69))</f>
        <v>0</v>
      </c>
      <c r="BR69" s="151"/>
      <c r="BS69" s="57"/>
      <c r="BT69" s="57"/>
      <c r="BU69" s="57"/>
      <c r="BV69" s="57"/>
      <c r="BW69" s="57"/>
      <c r="BX69" s="57"/>
      <c r="BY69" s="57"/>
      <c r="BZ69" s="57"/>
      <c r="CA69" s="57"/>
      <c r="CB69" s="57"/>
      <c r="CC69" s="57"/>
      <c r="CD69" s="57"/>
      <c r="CE69" s="57"/>
      <c r="CF69" s="57"/>
      <c r="CG69" s="57"/>
      <c r="CH69" s="57"/>
      <c r="CI69" s="57"/>
      <c r="CJ69" s="57"/>
      <c r="CK69" s="57"/>
      <c r="CL69" s="57"/>
      <c r="CM69" s="57"/>
    </row>
    <row r="70" spans="1:91" s="140" customFormat="1">
      <c r="A70" s="95"/>
      <c r="B70" s="144"/>
      <c r="C70" s="160"/>
      <c r="D70" s="144"/>
      <c r="E70" s="160"/>
      <c r="F70" s="238"/>
      <c r="G70" s="141"/>
      <c r="H70" s="142"/>
      <c r="I70" s="143" t="s">
        <v>4</v>
      </c>
      <c r="J70" s="144"/>
      <c r="K70" s="139" t="s">
        <v>136</v>
      </c>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44"/>
      <c r="AU70" s="144"/>
      <c r="AV70" s="144"/>
      <c r="AW70" s="144"/>
      <c r="AX70" s="144"/>
      <c r="AY70" s="145"/>
      <c r="AZ70" s="146"/>
      <c r="BA70" s="144"/>
      <c r="BB70" s="144"/>
      <c r="BC70" s="144"/>
      <c r="BD70" s="146"/>
      <c r="BE70" s="175"/>
      <c r="BF70" s="147"/>
      <c r="BG70" s="148"/>
      <c r="BH70" s="148"/>
      <c r="BI70" s="148"/>
      <c r="BJ70" s="147"/>
      <c r="BK70" s="149"/>
      <c r="BL70" s="149"/>
      <c r="BM70" s="149"/>
      <c r="BN70" s="149"/>
      <c r="BO70" s="149"/>
      <c r="BP70" s="152"/>
      <c r="BQ70" s="152"/>
      <c r="BR70" s="151"/>
      <c r="BS70" s="148"/>
      <c r="BT70" s="148"/>
      <c r="BU70" s="148"/>
      <c r="BV70" s="148"/>
      <c r="BW70" s="148"/>
      <c r="BX70" s="148"/>
      <c r="BY70" s="148"/>
      <c r="BZ70" s="148"/>
      <c r="CA70" s="148"/>
      <c r="CB70" s="148"/>
      <c r="CC70" s="148"/>
      <c r="CD70" s="148"/>
      <c r="CE70" s="148"/>
      <c r="CF70" s="148"/>
      <c r="CG70" s="148"/>
      <c r="CH70" s="148"/>
      <c r="CI70" s="148"/>
      <c r="CJ70" s="148"/>
      <c r="CK70" s="148"/>
      <c r="CL70" s="148"/>
      <c r="CM70" s="148"/>
    </row>
    <row r="71" spans="1:91" s="140" customFormat="1">
      <c r="A71" s="95"/>
      <c r="B71" s="144"/>
      <c r="C71" s="160"/>
      <c r="D71" s="144"/>
      <c r="E71" s="160"/>
      <c r="F71" s="238"/>
      <c r="G71" s="141"/>
      <c r="H71" s="142"/>
      <c r="I71" s="143" t="s">
        <v>5</v>
      </c>
      <c r="J71" s="144"/>
      <c r="K71" s="139" t="s">
        <v>137</v>
      </c>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44"/>
      <c r="AU71" s="144"/>
      <c r="AV71" s="144"/>
      <c r="AW71" s="144"/>
      <c r="AX71" s="144"/>
      <c r="AY71" s="145"/>
      <c r="AZ71" s="146"/>
      <c r="BA71" s="144"/>
      <c r="BB71" s="144"/>
      <c r="BC71" s="144"/>
      <c r="BD71" s="146"/>
      <c r="BE71" s="175"/>
      <c r="BF71" s="147"/>
      <c r="BG71" s="148"/>
      <c r="BH71" s="148"/>
      <c r="BI71" s="148"/>
      <c r="BJ71" s="147"/>
      <c r="BK71" s="149"/>
      <c r="BL71" s="149"/>
      <c r="BM71" s="149"/>
      <c r="BN71" s="149"/>
      <c r="BO71" s="149"/>
      <c r="BP71" s="150"/>
      <c r="BQ71" s="150"/>
      <c r="BR71" s="151"/>
      <c r="BS71" s="148"/>
      <c r="BT71" s="148"/>
      <c r="BU71" s="148"/>
      <c r="BV71" s="148"/>
      <c r="BW71" s="148"/>
      <c r="BX71" s="148"/>
      <c r="BY71" s="148"/>
      <c r="BZ71" s="148"/>
      <c r="CA71" s="148"/>
      <c r="CB71" s="148"/>
      <c r="CC71" s="148"/>
      <c r="CD71" s="148"/>
      <c r="CE71" s="148"/>
      <c r="CF71" s="148"/>
      <c r="CG71" s="148"/>
      <c r="CH71" s="148"/>
      <c r="CI71" s="148"/>
      <c r="CJ71" s="148"/>
      <c r="CK71" s="148"/>
      <c r="CL71" s="148"/>
      <c r="CM71" s="148"/>
    </row>
    <row r="72" spans="1:91" s="140" customFormat="1">
      <c r="A72" s="95"/>
      <c r="B72" s="144"/>
      <c r="C72" s="160"/>
      <c r="D72" s="144"/>
      <c r="E72" s="160"/>
      <c r="F72" s="238"/>
      <c r="G72" s="141"/>
      <c r="H72" s="142"/>
      <c r="I72" s="143" t="s">
        <v>6</v>
      </c>
      <c r="J72" s="144"/>
      <c r="K72" s="316" t="s">
        <v>279</v>
      </c>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44"/>
      <c r="AU72" s="144"/>
      <c r="AV72" s="144"/>
      <c r="AW72" s="144"/>
      <c r="AX72" s="144"/>
      <c r="AY72" s="145"/>
      <c r="AZ72" s="146"/>
      <c r="BA72" s="144"/>
      <c r="BB72" s="144"/>
      <c r="BC72" s="144"/>
      <c r="BD72" s="146"/>
      <c r="BE72" s="175"/>
      <c r="BF72" s="147"/>
      <c r="BG72" s="148"/>
      <c r="BH72" s="148"/>
      <c r="BI72" s="148"/>
      <c r="BJ72" s="147"/>
      <c r="BK72" s="149"/>
      <c r="BL72" s="149"/>
      <c r="BM72" s="149"/>
      <c r="BN72" s="149"/>
      <c r="BO72" s="149"/>
      <c r="BP72" s="150"/>
      <c r="BQ72" s="150"/>
      <c r="BR72" s="151"/>
      <c r="BS72" s="148"/>
      <c r="BT72" s="148"/>
      <c r="BU72" s="148"/>
      <c r="BV72" s="148"/>
      <c r="BW72" s="148"/>
      <c r="BX72" s="148"/>
      <c r="BY72" s="148"/>
      <c r="BZ72" s="148"/>
      <c r="CA72" s="148"/>
      <c r="CB72" s="148"/>
      <c r="CC72" s="148"/>
      <c r="CD72" s="148"/>
      <c r="CE72" s="148"/>
      <c r="CF72" s="148"/>
      <c r="CG72" s="148"/>
      <c r="CH72" s="148"/>
      <c r="CI72" s="148"/>
      <c r="CJ72" s="148"/>
      <c r="CK72" s="148"/>
      <c r="CL72" s="148"/>
      <c r="CM72" s="148"/>
    </row>
    <row r="73" spans="1:91" s="140" customFormat="1">
      <c r="A73" s="95"/>
      <c r="B73" s="144"/>
      <c r="C73" s="160"/>
      <c r="D73" s="144"/>
      <c r="E73" s="160"/>
      <c r="F73" s="238"/>
      <c r="G73" s="141"/>
      <c r="H73" s="142"/>
      <c r="I73" s="143" t="s">
        <v>7</v>
      </c>
      <c r="J73" s="144"/>
      <c r="K73" s="316" t="s">
        <v>280</v>
      </c>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44"/>
      <c r="AU73" s="144"/>
      <c r="AV73" s="144"/>
      <c r="AW73" s="144"/>
      <c r="AX73" s="144"/>
      <c r="AY73" s="145"/>
      <c r="AZ73" s="146"/>
      <c r="BA73" s="144"/>
      <c r="BB73" s="144"/>
      <c r="BC73" s="144"/>
      <c r="BD73" s="146"/>
      <c r="BE73" s="175"/>
      <c r="BF73" s="147"/>
      <c r="BG73" s="148"/>
      <c r="BH73" s="148"/>
      <c r="BI73" s="148"/>
      <c r="BJ73" s="147"/>
      <c r="BK73" s="149"/>
      <c r="BL73" s="149"/>
      <c r="BM73" s="149"/>
      <c r="BN73" s="149"/>
      <c r="BO73" s="149"/>
      <c r="BP73" s="150"/>
      <c r="BQ73" s="150"/>
      <c r="BR73" s="151"/>
      <c r="BS73" s="148"/>
      <c r="BT73" s="148"/>
      <c r="BU73" s="148"/>
      <c r="BV73" s="148"/>
      <c r="BW73" s="148"/>
      <c r="BX73" s="148"/>
      <c r="BY73" s="148"/>
      <c r="BZ73" s="148"/>
      <c r="CA73" s="148"/>
      <c r="CB73" s="148"/>
      <c r="CC73" s="148"/>
      <c r="CD73" s="148"/>
      <c r="CE73" s="148"/>
      <c r="CF73" s="148"/>
      <c r="CG73" s="148"/>
      <c r="CH73" s="148"/>
      <c r="CI73" s="148"/>
      <c r="CJ73" s="148"/>
      <c r="CK73" s="148"/>
      <c r="CL73" s="148"/>
      <c r="CM73" s="148"/>
    </row>
    <row r="74" spans="1:91" s="140" customFormat="1">
      <c r="A74" s="95"/>
      <c r="B74" s="144"/>
      <c r="C74" s="160"/>
      <c r="D74" s="144"/>
      <c r="E74" s="160"/>
      <c r="F74" s="238"/>
      <c r="G74" s="141"/>
      <c r="H74" s="142"/>
      <c r="I74" s="143" t="s">
        <v>8</v>
      </c>
      <c r="J74" s="144"/>
      <c r="K74" s="316" t="s">
        <v>309</v>
      </c>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44"/>
      <c r="AU74" s="144"/>
      <c r="AV74" s="144"/>
      <c r="AW74" s="144"/>
      <c r="AX74" s="144"/>
      <c r="AY74" s="145"/>
      <c r="AZ74" s="146"/>
      <c r="BA74" s="144"/>
      <c r="BB74" s="144"/>
      <c r="BC74" s="144"/>
      <c r="BD74" s="146"/>
      <c r="BE74" s="175"/>
      <c r="BF74" s="147"/>
      <c r="BG74" s="148"/>
      <c r="BH74" s="148"/>
      <c r="BI74" s="148"/>
      <c r="BJ74" s="147"/>
      <c r="BK74" s="149"/>
      <c r="BL74" s="149"/>
      <c r="BM74" s="149"/>
      <c r="BN74" s="149"/>
      <c r="BO74" s="149"/>
      <c r="BP74" s="150"/>
      <c r="BQ74" s="150"/>
      <c r="BR74" s="151"/>
      <c r="BS74" s="148"/>
      <c r="BT74" s="148"/>
      <c r="BU74" s="148"/>
      <c r="BV74" s="148"/>
      <c r="BW74" s="148"/>
      <c r="BX74" s="148"/>
      <c r="BY74" s="148"/>
      <c r="BZ74" s="148"/>
      <c r="CA74" s="148"/>
      <c r="CB74" s="148"/>
      <c r="CC74" s="148"/>
      <c r="CD74" s="148"/>
      <c r="CE74" s="148"/>
      <c r="CF74" s="148"/>
      <c r="CG74" s="148"/>
      <c r="CH74" s="148"/>
      <c r="CI74" s="148"/>
      <c r="CJ74" s="148"/>
      <c r="CK74" s="148"/>
      <c r="CL74" s="148"/>
      <c r="CM74" s="148"/>
    </row>
    <row r="75" spans="1:91" s="19" customFormat="1" ht="3.75" customHeight="1">
      <c r="A75" s="95"/>
      <c r="B75" s="129"/>
      <c r="C75" s="159"/>
      <c r="D75" s="129"/>
      <c r="E75" s="159"/>
      <c r="F75" s="234"/>
      <c r="G75" s="132"/>
      <c r="H75" s="136"/>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8"/>
      <c r="AZ75" s="130"/>
      <c r="BA75" s="129"/>
      <c r="BB75" s="129"/>
      <c r="BC75" s="129"/>
      <c r="BD75" s="130"/>
      <c r="BE75" s="174"/>
      <c r="BF75" s="62"/>
      <c r="BG75" s="57"/>
      <c r="BH75" s="57"/>
      <c r="BI75" s="57"/>
      <c r="BJ75" s="62"/>
      <c r="BK75" s="58"/>
      <c r="BL75" s="58"/>
      <c r="BM75" s="58"/>
      <c r="BN75" s="58"/>
      <c r="BO75" s="58"/>
      <c r="BP75" s="131"/>
      <c r="BQ75" s="131"/>
      <c r="BR75" s="84"/>
      <c r="BS75" s="57"/>
      <c r="BT75" s="57"/>
      <c r="BU75" s="57"/>
      <c r="BV75" s="57"/>
      <c r="BW75" s="57"/>
      <c r="BX75" s="57"/>
      <c r="BY75" s="57"/>
      <c r="BZ75" s="57"/>
      <c r="CA75" s="57"/>
      <c r="CB75" s="57"/>
      <c r="CC75" s="57"/>
      <c r="CD75" s="57"/>
      <c r="CE75" s="57"/>
      <c r="CF75" s="57"/>
      <c r="CG75" s="57"/>
      <c r="CH75" s="57"/>
      <c r="CI75" s="57"/>
      <c r="CJ75" s="57"/>
      <c r="CK75" s="57"/>
      <c r="CL75" s="57"/>
      <c r="CM75" s="57"/>
    </row>
    <row r="76" spans="1:91" s="19" customFormat="1">
      <c r="A76" s="95"/>
      <c r="B76" s="129"/>
      <c r="C76" s="159"/>
      <c r="D76" s="129"/>
      <c r="E76" s="159"/>
      <c r="F76" s="234"/>
      <c r="G76" s="236" t="str">
        <f>CONCATENATE(E65,".3")</f>
        <v>2.3.3</v>
      </c>
      <c r="H76" s="133"/>
      <c r="I76" s="134" t="s">
        <v>328</v>
      </c>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5"/>
      <c r="AZ76" s="130"/>
      <c r="BA76" s="1011"/>
      <c r="BB76" s="1012"/>
      <c r="BC76" s="1013"/>
      <c r="BD76" s="130"/>
      <c r="BE76" s="174"/>
      <c r="BF76" s="62"/>
      <c r="BG76" s="57"/>
      <c r="BH76" s="57"/>
      <c r="BI76" s="57"/>
      <c r="BJ76" s="147"/>
      <c r="BK76" s="149"/>
      <c r="BL76" s="149"/>
      <c r="BM76" s="149"/>
      <c r="BN76" s="149"/>
      <c r="BO76" s="149"/>
      <c r="BP76" s="124" t="str">
        <f>IF(OR(BA76="x",BA76=""),"",IF(AND($BO$30=1,BK76&lt;&gt;""),1,IF(AND($BO$30=2,BL76&lt;&gt;""),1,IF(AND($BO$30=3,BM76&lt;&gt;""),1,IF(AND($BO$30=4,BN76&lt;&gt;""),1,IF(AND($BO$30=5,BO76&lt;&gt;""),1,0))))))</f>
        <v/>
      </c>
      <c r="BQ76" s="65">
        <f>IF(BR67=0,0,IF(OR(BA76="x",BA76=""),0,BA76))</f>
        <v>0</v>
      </c>
      <c r="BR76" s="151"/>
      <c r="BS76" s="57"/>
      <c r="BT76" s="57"/>
      <c r="BU76" s="57"/>
      <c r="BV76" s="57"/>
      <c r="BW76" s="57"/>
      <c r="BX76" s="57"/>
      <c r="BY76" s="57"/>
      <c r="BZ76" s="57"/>
      <c r="CA76" s="57"/>
      <c r="CB76" s="57"/>
      <c r="CC76" s="57"/>
      <c r="CD76" s="57"/>
      <c r="CE76" s="57"/>
      <c r="CF76" s="57"/>
      <c r="CG76" s="57"/>
      <c r="CH76" s="57"/>
      <c r="CI76" s="57"/>
      <c r="CJ76" s="57"/>
      <c r="CK76" s="57"/>
      <c r="CL76" s="57"/>
      <c r="CM76" s="57"/>
    </row>
    <row r="77" spans="1:91" s="19" customFormat="1" ht="3.75" customHeight="1">
      <c r="A77" s="95"/>
      <c r="B77" s="129"/>
      <c r="C77" s="159"/>
      <c r="D77" s="129"/>
      <c r="E77" s="159"/>
      <c r="F77" s="234"/>
      <c r="G77" s="132"/>
      <c r="H77" s="136"/>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8"/>
      <c r="AZ77" s="130"/>
      <c r="BA77" s="129"/>
      <c r="BB77" s="129"/>
      <c r="BC77" s="129"/>
      <c r="BD77" s="130"/>
      <c r="BE77" s="174"/>
      <c r="BF77" s="62"/>
      <c r="BG77" s="57"/>
      <c r="BH77" s="57"/>
      <c r="BI77" s="57"/>
      <c r="BJ77" s="147"/>
      <c r="BK77" s="149"/>
      <c r="BL77" s="149"/>
      <c r="BM77" s="149"/>
      <c r="BN77" s="149"/>
      <c r="BO77" s="149"/>
      <c r="BP77" s="78"/>
      <c r="BQ77" s="78"/>
      <c r="BR77" s="84"/>
      <c r="BS77" s="57"/>
      <c r="BT77" s="57"/>
      <c r="BU77" s="57"/>
      <c r="BV77" s="57"/>
      <c r="BW77" s="57"/>
      <c r="BX77" s="57"/>
      <c r="BY77" s="57"/>
      <c r="BZ77" s="57"/>
      <c r="CA77" s="57"/>
      <c r="CB77" s="57"/>
      <c r="CC77" s="57"/>
      <c r="CD77" s="57"/>
      <c r="CE77" s="57"/>
      <c r="CF77" s="57"/>
      <c r="CG77" s="57"/>
      <c r="CH77" s="57"/>
      <c r="CI77" s="57"/>
      <c r="CJ77" s="57"/>
      <c r="CK77" s="57"/>
      <c r="CL77" s="57"/>
      <c r="CM77" s="57"/>
    </row>
    <row r="78" spans="1:91" s="19" customFormat="1">
      <c r="A78" s="95"/>
      <c r="B78" s="129"/>
      <c r="C78" s="159"/>
      <c r="D78" s="129"/>
      <c r="E78" s="159"/>
      <c r="F78" s="234"/>
      <c r="G78" s="236" t="str">
        <f>CONCATENATE(E65,".4")</f>
        <v>2.3.4</v>
      </c>
      <c r="H78" s="133"/>
      <c r="I78" s="134" t="s">
        <v>9</v>
      </c>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5"/>
      <c r="AZ78" s="130"/>
      <c r="BA78" s="1011"/>
      <c r="BB78" s="1012"/>
      <c r="BC78" s="1013"/>
      <c r="BD78" s="130"/>
      <c r="BE78" s="174"/>
      <c r="BF78" s="62"/>
      <c r="BG78" s="57"/>
      <c r="BH78" s="57"/>
      <c r="BI78" s="57"/>
      <c r="BJ78" s="147"/>
      <c r="BK78" s="149"/>
      <c r="BL78" s="149"/>
      <c r="BM78" s="149"/>
      <c r="BN78" s="149"/>
      <c r="BO78" s="149"/>
      <c r="BP78" s="124" t="str">
        <f>IF(OR(BA78="x",BA78=""),"",IF(AND($BO$30=1,BK78&lt;&gt;""),1,IF(AND($BO$30=2,BL78&lt;&gt;""),1,IF(AND($BO$30=3,BM78&lt;&gt;""),1,IF(AND($BO$30=4,BN78&lt;&gt;""),1,IF(AND($BO$30=5,BO78&lt;&gt;""),1,0))))))</f>
        <v/>
      </c>
      <c r="BQ78" s="65">
        <f>IF(BR67=0,0,IF(OR(BA78="x",BA78=""),0,BA78))</f>
        <v>0</v>
      </c>
      <c r="BR78" s="151"/>
      <c r="BS78" s="57"/>
      <c r="BT78" s="57"/>
      <c r="BU78" s="57"/>
      <c r="BV78" s="57"/>
      <c r="BW78" s="57"/>
      <c r="BX78" s="57"/>
      <c r="BY78" s="57"/>
      <c r="BZ78" s="57"/>
      <c r="CA78" s="57"/>
      <c r="CB78" s="57"/>
      <c r="CC78" s="57"/>
      <c r="CD78" s="57"/>
      <c r="CE78" s="57"/>
      <c r="CF78" s="57"/>
      <c r="CG78" s="57"/>
      <c r="CH78" s="57"/>
      <c r="CI78" s="57"/>
      <c r="CJ78" s="57"/>
      <c r="CK78" s="57"/>
      <c r="CL78" s="57"/>
      <c r="CM78" s="57"/>
    </row>
    <row r="79" spans="1:91" s="19" customFormat="1" ht="3.75" customHeight="1">
      <c r="A79" s="95"/>
      <c r="B79" s="129"/>
      <c r="C79" s="159"/>
      <c r="D79" s="129"/>
      <c r="E79" s="159"/>
      <c r="F79" s="234"/>
      <c r="G79" s="132"/>
      <c r="H79" s="136"/>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8"/>
      <c r="AZ79" s="130"/>
      <c r="BA79" s="129"/>
      <c r="BB79" s="129"/>
      <c r="BC79" s="129"/>
      <c r="BD79" s="130"/>
      <c r="BE79" s="174"/>
      <c r="BF79" s="62"/>
      <c r="BG79" s="57"/>
      <c r="BH79" s="57"/>
      <c r="BI79" s="57"/>
      <c r="BJ79" s="147"/>
      <c r="BK79" s="149"/>
      <c r="BL79" s="149"/>
      <c r="BM79" s="149"/>
      <c r="BN79" s="149"/>
      <c r="BO79" s="149"/>
      <c r="BP79" s="78"/>
      <c r="BQ79" s="78"/>
      <c r="BR79" s="84"/>
      <c r="BS79" s="57"/>
      <c r="BT79" s="57"/>
      <c r="BU79" s="57"/>
      <c r="BV79" s="57"/>
      <c r="BW79" s="57"/>
      <c r="BX79" s="57"/>
      <c r="BY79" s="57"/>
      <c r="BZ79" s="57"/>
      <c r="CA79" s="57"/>
      <c r="CB79" s="57"/>
      <c r="CC79" s="57"/>
      <c r="CD79" s="57"/>
      <c r="CE79" s="57"/>
      <c r="CF79" s="57"/>
      <c r="CG79" s="57"/>
      <c r="CH79" s="57"/>
      <c r="CI79" s="57"/>
      <c r="CJ79" s="57"/>
      <c r="CK79" s="57"/>
      <c r="CL79" s="57"/>
      <c r="CM79" s="57"/>
    </row>
    <row r="80" spans="1:91" s="19" customFormat="1">
      <c r="A80" s="95"/>
      <c r="B80" s="129"/>
      <c r="C80" s="159"/>
      <c r="D80" s="129"/>
      <c r="E80" s="159"/>
      <c r="F80" s="234"/>
      <c r="G80" s="127"/>
      <c r="H80" s="128"/>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30"/>
      <c r="BA80" s="129"/>
      <c r="BB80" s="129"/>
      <c r="BC80" s="129"/>
      <c r="BD80" s="130"/>
      <c r="BE80" s="174"/>
      <c r="BF80" s="62"/>
      <c r="BG80" s="57"/>
      <c r="BH80" s="57"/>
      <c r="BI80" s="57"/>
      <c r="BJ80" s="62"/>
      <c r="BK80" s="265" t="s">
        <v>228</v>
      </c>
      <c r="BL80" s="266"/>
      <c r="BM80" s="266"/>
      <c r="BN80" s="266"/>
      <c r="BO80" s="267"/>
      <c r="BP80" s="131"/>
      <c r="BQ80" s="131"/>
      <c r="BR80" s="84"/>
      <c r="BS80" s="57"/>
      <c r="BT80" s="57"/>
      <c r="BU80" s="57"/>
      <c r="BV80" s="57"/>
      <c r="BW80" s="57"/>
      <c r="BX80" s="57"/>
      <c r="BY80" s="57"/>
      <c r="BZ80" s="57"/>
      <c r="CA80" s="57"/>
      <c r="CB80" s="57"/>
      <c r="CC80" s="57"/>
      <c r="CD80" s="57"/>
      <c r="CE80" s="57"/>
      <c r="CF80" s="57"/>
      <c r="CG80" s="57"/>
      <c r="CH80" s="57"/>
      <c r="CI80" s="57"/>
      <c r="CJ80" s="57"/>
      <c r="CK80" s="57"/>
      <c r="CL80" s="57"/>
      <c r="CM80" s="57"/>
    </row>
    <row r="81" spans="1:91" s="19" customFormat="1">
      <c r="A81" s="540"/>
      <c r="B81" s="489"/>
      <c r="C81" s="675"/>
      <c r="D81" s="489"/>
      <c r="E81" s="676" t="str">
        <f>CONCATENATE($C$31,"4")</f>
        <v>2.4</v>
      </c>
      <c r="F81" s="677"/>
      <c r="G81" s="1074" t="str">
        <f>IF(F20="","",F20)</f>
        <v>Customer Feedback</v>
      </c>
      <c r="H81" s="1075"/>
      <c r="I81" s="1075"/>
      <c r="J81" s="1075"/>
      <c r="K81" s="1075"/>
      <c r="L81" s="1075"/>
      <c r="M81" s="1075"/>
      <c r="N81" s="1075"/>
      <c r="O81" s="1075"/>
      <c r="P81" s="1075"/>
      <c r="Q81" s="1075"/>
      <c r="R81" s="1075"/>
      <c r="S81" s="1075"/>
      <c r="T81" s="1075"/>
      <c r="U81" s="1075"/>
      <c r="V81" s="1075"/>
      <c r="W81" s="1075"/>
      <c r="X81" s="1075"/>
      <c r="Y81" s="1075"/>
      <c r="Z81" s="1075"/>
      <c r="AA81" s="1075"/>
      <c r="AB81" s="1075"/>
      <c r="AC81" s="1075"/>
      <c r="AD81" s="1075"/>
      <c r="AE81" s="1075"/>
      <c r="AF81" s="1075"/>
      <c r="AG81" s="1075"/>
      <c r="AH81" s="1075"/>
      <c r="AI81" s="1075"/>
      <c r="AJ81" s="1075"/>
      <c r="AK81" s="1075"/>
      <c r="AL81" s="1075"/>
      <c r="AM81" s="1075"/>
      <c r="AN81" s="1075"/>
      <c r="AO81" s="1075"/>
      <c r="AP81" s="1076"/>
      <c r="AQ81" s="1076"/>
      <c r="AR81" s="1076"/>
      <c r="AS81" s="1076"/>
      <c r="AT81" s="1076"/>
      <c r="AU81" s="1076"/>
      <c r="AV81" s="1076"/>
      <c r="AW81" s="1076"/>
      <c r="AX81" s="1076"/>
      <c r="AY81" s="1076"/>
      <c r="AZ81" s="1077" t="str">
        <f>IF(BA83="N",BQ81,IF(BR83=0,"",IF(BA83="Y",SUM(BQ81/BP81),"")))</f>
        <v/>
      </c>
      <c r="BA81" s="1077"/>
      <c r="BB81" s="1077"/>
      <c r="BC81" s="1077"/>
      <c r="BD81" s="1078"/>
      <c r="BE81" s="678"/>
      <c r="BF81" s="62"/>
      <c r="BG81" s="57"/>
      <c r="BH81" s="57"/>
      <c r="BI81" s="57"/>
      <c r="BJ81" s="60" t="s">
        <v>227</v>
      </c>
      <c r="BK81" s="60">
        <v>1</v>
      </c>
      <c r="BL81" s="163">
        <v>2</v>
      </c>
      <c r="BM81" s="60">
        <v>3</v>
      </c>
      <c r="BN81" s="60">
        <v>4</v>
      </c>
      <c r="BO81" s="60">
        <v>5</v>
      </c>
      <c r="BP81" s="65">
        <f>IF(BA83="N",8,IF(BR83=0,0,IF(BP83="",0,8)))</f>
        <v>0</v>
      </c>
      <c r="BQ81" s="65">
        <f>SUM(BQ83:BQ94)</f>
        <v>0</v>
      </c>
      <c r="BR81" s="164" t="str">
        <f>IF(BA83="N",0,IF(BP81=0,"",IF(SUM(BQ81/BP81)&gt;1,1,SUM(BQ81/BP81))))</f>
        <v/>
      </c>
      <c r="BS81" s="57"/>
      <c r="BT81" s="57"/>
      <c r="BU81" s="57"/>
      <c r="BV81" s="57"/>
      <c r="BW81" s="57"/>
      <c r="BX81" s="57"/>
      <c r="BY81" s="57"/>
      <c r="BZ81" s="57"/>
      <c r="CA81" s="57"/>
      <c r="CB81" s="57"/>
      <c r="CC81" s="57"/>
      <c r="CD81" s="57"/>
      <c r="CE81" s="57"/>
      <c r="CF81" s="57"/>
      <c r="CG81" s="57"/>
      <c r="CH81" s="57"/>
      <c r="CI81" s="57"/>
      <c r="CJ81" s="57"/>
      <c r="CK81" s="57"/>
      <c r="CL81" s="57"/>
      <c r="CM81" s="57"/>
    </row>
    <row r="82" spans="1:91" s="19" customFormat="1" ht="3.75" customHeight="1">
      <c r="A82" s="540"/>
      <c r="B82" s="489"/>
      <c r="C82" s="675"/>
      <c r="D82" s="489"/>
      <c r="E82" s="675"/>
      <c r="F82" s="679"/>
      <c r="G82" s="680"/>
      <c r="H82" s="681"/>
      <c r="I82" s="681"/>
      <c r="J82" s="681"/>
      <c r="K82" s="681"/>
      <c r="L82" s="681"/>
      <c r="M82" s="681"/>
      <c r="N82" s="681"/>
      <c r="O82" s="681"/>
      <c r="P82" s="681"/>
      <c r="Q82" s="681"/>
      <c r="R82" s="681"/>
      <c r="S82" s="681"/>
      <c r="T82" s="681"/>
      <c r="U82" s="681"/>
      <c r="V82" s="681"/>
      <c r="W82" s="681"/>
      <c r="X82" s="681"/>
      <c r="Y82" s="681"/>
      <c r="Z82" s="681"/>
      <c r="AA82" s="681"/>
      <c r="AB82" s="681"/>
      <c r="AC82" s="681"/>
      <c r="AD82" s="681"/>
      <c r="AE82" s="681"/>
      <c r="AF82" s="681"/>
      <c r="AG82" s="681"/>
      <c r="AH82" s="681"/>
      <c r="AI82" s="681"/>
      <c r="AJ82" s="681"/>
      <c r="AK82" s="681"/>
      <c r="AL82" s="681"/>
      <c r="AM82" s="681"/>
      <c r="AN82" s="681"/>
      <c r="AO82" s="681"/>
      <c r="AP82" s="681"/>
      <c r="AQ82" s="681"/>
      <c r="AR82" s="681"/>
      <c r="AS82" s="681"/>
      <c r="AT82" s="681"/>
      <c r="AU82" s="681"/>
      <c r="AV82" s="681"/>
      <c r="AW82" s="681"/>
      <c r="AX82" s="681"/>
      <c r="AY82" s="681"/>
      <c r="AZ82" s="682"/>
      <c r="BA82" s="682"/>
      <c r="BB82" s="682"/>
      <c r="BC82" s="682"/>
      <c r="BD82" s="683"/>
      <c r="BE82" s="702"/>
      <c r="BF82" s="62"/>
      <c r="BG82" s="57"/>
      <c r="BH82" s="57"/>
      <c r="BI82" s="57"/>
      <c r="BJ82" s="85"/>
      <c r="BK82" s="77"/>
      <c r="BL82" s="77"/>
      <c r="BM82" s="58"/>
      <c r="BN82" s="58"/>
      <c r="BO82" s="58"/>
      <c r="BP82" s="78"/>
      <c r="BQ82" s="78"/>
      <c r="BR82" s="79"/>
      <c r="BS82" s="57"/>
      <c r="BT82" s="57"/>
      <c r="BU82" s="57"/>
      <c r="BV82" s="57"/>
      <c r="BW82" s="57"/>
      <c r="BX82" s="57"/>
      <c r="BY82" s="57"/>
      <c r="BZ82" s="57"/>
      <c r="CA82" s="57"/>
      <c r="CB82" s="57"/>
      <c r="CC82" s="57"/>
      <c r="CD82" s="57"/>
      <c r="CE82" s="57"/>
      <c r="CF82" s="57"/>
      <c r="CG82" s="57"/>
      <c r="CH82" s="57"/>
      <c r="CI82" s="57"/>
      <c r="CJ82" s="57"/>
      <c r="CK82" s="57"/>
      <c r="CL82" s="57"/>
      <c r="CM82" s="57"/>
    </row>
    <row r="83" spans="1:91" s="19" customFormat="1">
      <c r="A83" s="540"/>
      <c r="B83" s="489"/>
      <c r="C83" s="675"/>
      <c r="D83" s="489"/>
      <c r="E83" s="675"/>
      <c r="F83" s="679"/>
      <c r="G83" s="684" t="str">
        <f>CONCATENATE(E81,".1")</f>
        <v>2.4.1</v>
      </c>
      <c r="H83" s="685"/>
      <c r="I83" s="686" t="s">
        <v>3</v>
      </c>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7" t="s">
        <v>12</v>
      </c>
      <c r="AX83" s="686"/>
      <c r="AY83" s="688"/>
      <c r="AZ83" s="689"/>
      <c r="BA83" s="1069"/>
      <c r="BB83" s="1070"/>
      <c r="BC83" s="1071"/>
      <c r="BD83" s="689"/>
      <c r="BE83" s="702"/>
      <c r="BF83" s="62"/>
      <c r="BG83" s="57"/>
      <c r="BH83" s="57"/>
      <c r="BI83" s="57"/>
      <c r="BJ83" s="64" t="s">
        <v>88</v>
      </c>
      <c r="BK83" s="76" t="s">
        <v>16</v>
      </c>
      <c r="BL83" s="76" t="s">
        <v>16</v>
      </c>
      <c r="BM83" s="76" t="s">
        <v>16</v>
      </c>
      <c r="BN83" s="76" t="s">
        <v>16</v>
      </c>
      <c r="BO83" s="76" t="s">
        <v>16</v>
      </c>
      <c r="BP83" s="124" t="str">
        <f>IF(OR(BA83="x",BA83=""),"",IF(AND($BO$30=1,BK83&lt;&gt;""),1,IF(AND($BO$30=2,BL83&lt;&gt;""),1,IF(AND($BO$30=3,BM83&lt;&gt;""),1,IF(AND($BO$30=4,BN83&lt;&gt;""),1,IF(AND($BO$30=5,BO83&lt;&gt;""),1,0))))))</f>
        <v/>
      </c>
      <c r="BQ83" s="65">
        <f>IF(BR83=0,0,IF(OR(BA83="x",BA83=""),0,IF(BA83="Y",2,0)))</f>
        <v>0</v>
      </c>
      <c r="BR83" s="126">
        <f>IF(BA83="N",0,SUM(BK84:BO84))</f>
        <v>1</v>
      </c>
      <c r="BS83" s="57"/>
      <c r="BT83" s="57"/>
      <c r="BU83" s="57"/>
      <c r="BV83" s="57"/>
      <c r="BW83" s="57"/>
      <c r="BX83" s="57"/>
      <c r="BY83" s="57"/>
      <c r="BZ83" s="57"/>
      <c r="CA83" s="57"/>
      <c r="CB83" s="57"/>
      <c r="CC83" s="57"/>
      <c r="CD83" s="57"/>
      <c r="CE83" s="57"/>
      <c r="CF83" s="57"/>
      <c r="CG83" s="57"/>
      <c r="CH83" s="57"/>
      <c r="CI83" s="57"/>
      <c r="CJ83" s="57"/>
      <c r="CK83" s="57"/>
      <c r="CL83" s="57"/>
      <c r="CM83" s="57"/>
    </row>
    <row r="84" spans="1:91" s="19" customFormat="1" ht="3.75" customHeight="1">
      <c r="A84" s="540"/>
      <c r="B84" s="489"/>
      <c r="C84" s="675"/>
      <c r="D84" s="489"/>
      <c r="E84" s="675"/>
      <c r="F84" s="679"/>
      <c r="G84" s="690"/>
      <c r="H84" s="691"/>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8"/>
      <c r="AZ84" s="689"/>
      <c r="BA84" s="489"/>
      <c r="BB84" s="489"/>
      <c r="BC84" s="489"/>
      <c r="BD84" s="689"/>
      <c r="BE84" s="702"/>
      <c r="BF84" s="62"/>
      <c r="BG84" s="57"/>
      <c r="BH84" s="57"/>
      <c r="BI84" s="57"/>
      <c r="BJ84" s="125"/>
      <c r="BK84" s="126">
        <f>IF(AND($BO$30=1,BK83&lt;&gt;""),1,0)</f>
        <v>1</v>
      </c>
      <c r="BL84" s="126">
        <f>IF(AND($BO$30=2,BL83&lt;&gt;""),1,0)</f>
        <v>0</v>
      </c>
      <c r="BM84" s="126">
        <f>IF(AND($BO$30=3,BM83&lt;&gt;""),1,0)</f>
        <v>0</v>
      </c>
      <c r="BN84" s="126">
        <f>IF(AND($BO$30=4,BN83&lt;&gt;""),1,0)</f>
        <v>0</v>
      </c>
      <c r="BO84" s="126">
        <f>IF(AND($BO$30=5,BO83&lt;&gt;""),1,0)</f>
        <v>0</v>
      </c>
      <c r="BP84" s="78"/>
      <c r="BQ84" s="78"/>
      <c r="BR84" s="84"/>
      <c r="BS84" s="57"/>
      <c r="BT84" s="57"/>
      <c r="BU84" s="57"/>
      <c r="BV84" s="57"/>
      <c r="BW84" s="57"/>
      <c r="BX84" s="57"/>
      <c r="BY84" s="57"/>
      <c r="BZ84" s="57"/>
      <c r="CA84" s="57"/>
      <c r="CB84" s="57"/>
      <c r="CC84" s="57"/>
      <c r="CD84" s="57"/>
      <c r="CE84" s="57"/>
      <c r="CF84" s="57"/>
      <c r="CG84" s="57"/>
      <c r="CH84" s="57"/>
      <c r="CI84" s="57"/>
      <c r="CJ84" s="57"/>
      <c r="CK84" s="57"/>
      <c r="CL84" s="57"/>
      <c r="CM84" s="57"/>
    </row>
    <row r="85" spans="1:91" s="19" customFormat="1">
      <c r="A85" s="540"/>
      <c r="B85" s="489"/>
      <c r="C85" s="675"/>
      <c r="D85" s="489"/>
      <c r="E85" s="675"/>
      <c r="F85" s="679"/>
      <c r="G85" s="684" t="str">
        <f>CONCATENATE(E81,".2")</f>
        <v>2.4.2</v>
      </c>
      <c r="H85" s="685"/>
      <c r="I85" s="686" t="s">
        <v>329</v>
      </c>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6"/>
      <c r="AY85" s="688"/>
      <c r="AZ85" s="689"/>
      <c r="BA85" s="1069"/>
      <c r="BB85" s="1070"/>
      <c r="BC85" s="1071"/>
      <c r="BD85" s="689"/>
      <c r="BE85" s="702"/>
      <c r="BF85" s="62"/>
      <c r="BG85" s="57"/>
      <c r="BH85" s="57"/>
      <c r="BI85" s="57"/>
      <c r="BJ85" s="147"/>
      <c r="BK85" s="149"/>
      <c r="BL85" s="149"/>
      <c r="BM85" s="149"/>
      <c r="BN85" s="149"/>
      <c r="BO85" s="149"/>
      <c r="BP85" s="124" t="str">
        <f>IF(OR(BA85="x",BA85=""),"",IF(AND($BO$30=1,BK85&lt;&gt;""),1,IF(AND($BO$30=2,BL85&lt;&gt;""),1,IF(AND($BO$30=3,BM85&lt;&gt;""),1,IF(AND($BO$30=4,BN85&lt;&gt;""),1,IF(AND($BO$30=5,BO85&lt;&gt;""),1,0))))))</f>
        <v/>
      </c>
      <c r="BQ85" s="65">
        <f>IF(BR83=0,0,IF(OR(BA85="x",BA85=""),0,BA85))</f>
        <v>0</v>
      </c>
      <c r="BR85" s="151"/>
      <c r="BS85" s="57"/>
      <c r="BT85" s="57"/>
      <c r="BU85" s="57"/>
      <c r="BV85" s="57"/>
      <c r="BW85" s="57"/>
      <c r="BX85" s="57"/>
      <c r="BY85" s="57"/>
      <c r="BZ85" s="57"/>
      <c r="CA85" s="57"/>
      <c r="CB85" s="57"/>
      <c r="CC85" s="57"/>
      <c r="CD85" s="57"/>
      <c r="CE85" s="57"/>
      <c r="CF85" s="57"/>
      <c r="CG85" s="57"/>
      <c r="CH85" s="57"/>
      <c r="CI85" s="57"/>
      <c r="CJ85" s="57"/>
      <c r="CK85" s="57"/>
      <c r="CL85" s="57"/>
      <c r="CM85" s="57"/>
    </row>
    <row r="86" spans="1:91" s="140" customFormat="1">
      <c r="A86" s="540"/>
      <c r="B86" s="550"/>
      <c r="C86" s="692"/>
      <c r="D86" s="550"/>
      <c r="E86" s="692"/>
      <c r="F86" s="693"/>
      <c r="G86" s="694"/>
      <c r="H86" s="695"/>
      <c r="I86" s="552" t="s">
        <v>4</v>
      </c>
      <c r="J86" s="550"/>
      <c r="K86" s="701" t="s">
        <v>489</v>
      </c>
      <c r="L86" s="697"/>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7"/>
      <c r="AP86" s="697"/>
      <c r="AQ86" s="697"/>
      <c r="AR86" s="697"/>
      <c r="AS86" s="697"/>
      <c r="AT86" s="550"/>
      <c r="AU86" s="550"/>
      <c r="AV86" s="550"/>
      <c r="AW86" s="550"/>
      <c r="AX86" s="550"/>
      <c r="AY86" s="698"/>
      <c r="AZ86" s="699"/>
      <c r="BA86" s="550"/>
      <c r="BB86" s="550"/>
      <c r="BC86" s="550"/>
      <c r="BD86" s="699"/>
      <c r="BE86" s="703"/>
      <c r="BF86" s="147"/>
      <c r="BG86" s="148"/>
      <c r="BH86" s="148"/>
      <c r="BI86" s="148"/>
      <c r="BJ86" s="147"/>
      <c r="BK86" s="149"/>
      <c r="BL86" s="149"/>
      <c r="BM86" s="149"/>
      <c r="BN86" s="149"/>
      <c r="BO86" s="149"/>
      <c r="BP86" s="152"/>
      <c r="BQ86" s="152"/>
      <c r="BR86" s="151"/>
      <c r="BS86" s="148"/>
      <c r="BT86" s="148"/>
      <c r="BU86" s="148"/>
      <c r="BV86" s="148"/>
      <c r="BW86" s="148"/>
      <c r="BX86" s="148"/>
      <c r="BY86" s="148"/>
      <c r="BZ86" s="148"/>
      <c r="CA86" s="148"/>
      <c r="CB86" s="148"/>
      <c r="CC86" s="148"/>
      <c r="CD86" s="148"/>
      <c r="CE86" s="148"/>
      <c r="CF86" s="148"/>
      <c r="CG86" s="148"/>
      <c r="CH86" s="148"/>
      <c r="CI86" s="148"/>
      <c r="CJ86" s="148"/>
      <c r="CK86" s="148"/>
      <c r="CL86" s="148"/>
      <c r="CM86" s="148"/>
    </row>
    <row r="87" spans="1:91" s="140" customFormat="1">
      <c r="A87" s="540"/>
      <c r="B87" s="550"/>
      <c r="C87" s="692"/>
      <c r="D87" s="550"/>
      <c r="E87" s="692"/>
      <c r="F87" s="693"/>
      <c r="G87" s="694"/>
      <c r="H87" s="695"/>
      <c r="I87" s="552" t="s">
        <v>5</v>
      </c>
      <c r="J87" s="550"/>
      <c r="K87" s="701" t="s">
        <v>493</v>
      </c>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7"/>
      <c r="AP87" s="697"/>
      <c r="AQ87" s="697"/>
      <c r="AR87" s="697"/>
      <c r="AS87" s="697"/>
      <c r="AT87" s="550"/>
      <c r="AU87" s="550"/>
      <c r="AV87" s="550"/>
      <c r="AW87" s="550"/>
      <c r="AX87" s="550"/>
      <c r="AY87" s="698"/>
      <c r="AZ87" s="699"/>
      <c r="BA87" s="550"/>
      <c r="BB87" s="550"/>
      <c r="BC87" s="550"/>
      <c r="BD87" s="699"/>
      <c r="BE87" s="703"/>
      <c r="BF87" s="147"/>
      <c r="BG87" s="148"/>
      <c r="BH87" s="148"/>
      <c r="BI87" s="148"/>
      <c r="BJ87" s="147"/>
      <c r="BK87" s="149"/>
      <c r="BL87" s="149"/>
      <c r="BM87" s="149"/>
      <c r="BN87" s="149"/>
      <c r="BO87" s="149"/>
      <c r="BP87" s="150"/>
      <c r="BQ87" s="150"/>
      <c r="BR87" s="151"/>
      <c r="BS87" s="148"/>
      <c r="BT87" s="148"/>
      <c r="BU87" s="148"/>
      <c r="BV87" s="148"/>
      <c r="BW87" s="148"/>
      <c r="BX87" s="148"/>
      <c r="BY87" s="148"/>
      <c r="BZ87" s="148"/>
      <c r="CA87" s="148"/>
      <c r="CB87" s="148"/>
      <c r="CC87" s="148"/>
      <c r="CD87" s="148"/>
      <c r="CE87" s="148"/>
      <c r="CF87" s="148"/>
      <c r="CG87" s="148"/>
      <c r="CH87" s="148"/>
      <c r="CI87" s="148"/>
      <c r="CJ87" s="148"/>
      <c r="CK87" s="148"/>
      <c r="CL87" s="148"/>
      <c r="CM87" s="148"/>
    </row>
    <row r="88" spans="1:91" s="140" customFormat="1">
      <c r="A88" s="540"/>
      <c r="B88" s="550"/>
      <c r="C88" s="692"/>
      <c r="D88" s="550"/>
      <c r="E88" s="692"/>
      <c r="F88" s="693"/>
      <c r="G88" s="694"/>
      <c r="H88" s="695"/>
      <c r="I88" s="552" t="s">
        <v>6</v>
      </c>
      <c r="J88" s="550"/>
      <c r="K88" s="701" t="s">
        <v>490</v>
      </c>
      <c r="L88" s="697"/>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697"/>
      <c r="AL88" s="697"/>
      <c r="AM88" s="697"/>
      <c r="AN88" s="697"/>
      <c r="AO88" s="697"/>
      <c r="AP88" s="697"/>
      <c r="AQ88" s="697"/>
      <c r="AR88" s="697"/>
      <c r="AS88" s="697"/>
      <c r="AT88" s="550"/>
      <c r="AU88" s="550"/>
      <c r="AV88" s="550"/>
      <c r="AW88" s="550"/>
      <c r="AX88" s="550"/>
      <c r="AY88" s="698"/>
      <c r="AZ88" s="699"/>
      <c r="BA88" s="550"/>
      <c r="BB88" s="550"/>
      <c r="BC88" s="550"/>
      <c r="BD88" s="699"/>
      <c r="BE88" s="703"/>
      <c r="BF88" s="147"/>
      <c r="BG88" s="148"/>
      <c r="BH88" s="148"/>
      <c r="BI88" s="148"/>
      <c r="BJ88" s="147"/>
      <c r="BK88" s="149"/>
      <c r="BL88" s="149"/>
      <c r="BM88" s="149"/>
      <c r="BN88" s="149"/>
      <c r="BO88" s="149"/>
      <c r="BP88" s="150"/>
      <c r="BQ88" s="150"/>
      <c r="BR88" s="151"/>
      <c r="BS88" s="148"/>
      <c r="BT88" s="148"/>
      <c r="BU88" s="148"/>
      <c r="BV88" s="148"/>
      <c r="BW88" s="148"/>
      <c r="BX88" s="148"/>
      <c r="BY88" s="148"/>
      <c r="BZ88" s="148"/>
      <c r="CA88" s="148"/>
      <c r="CB88" s="148"/>
      <c r="CC88" s="148"/>
      <c r="CD88" s="148"/>
      <c r="CE88" s="148"/>
      <c r="CF88" s="148"/>
      <c r="CG88" s="148"/>
      <c r="CH88" s="148"/>
      <c r="CI88" s="148"/>
      <c r="CJ88" s="148"/>
      <c r="CK88" s="148"/>
      <c r="CL88" s="148"/>
      <c r="CM88" s="148"/>
    </row>
    <row r="89" spans="1:91" s="140" customFormat="1">
      <c r="A89" s="540"/>
      <c r="B89" s="550"/>
      <c r="C89" s="692"/>
      <c r="D89" s="550"/>
      <c r="E89" s="692"/>
      <c r="F89" s="693"/>
      <c r="G89" s="694"/>
      <c r="H89" s="695"/>
      <c r="I89" s="552" t="s">
        <v>7</v>
      </c>
      <c r="J89" s="550"/>
      <c r="K89" s="701" t="s">
        <v>491</v>
      </c>
      <c r="L89" s="697"/>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7"/>
      <c r="AP89" s="697"/>
      <c r="AQ89" s="697"/>
      <c r="AR89" s="697"/>
      <c r="AS89" s="697"/>
      <c r="AT89" s="550"/>
      <c r="AU89" s="550"/>
      <c r="AV89" s="550"/>
      <c r="AW89" s="550"/>
      <c r="AX89" s="550"/>
      <c r="AY89" s="698"/>
      <c r="AZ89" s="699"/>
      <c r="BA89" s="550"/>
      <c r="BB89" s="550"/>
      <c r="BC89" s="550"/>
      <c r="BD89" s="699"/>
      <c r="BE89" s="703"/>
      <c r="BF89" s="147"/>
      <c r="BG89" s="148"/>
      <c r="BH89" s="148"/>
      <c r="BI89" s="148"/>
      <c r="BJ89" s="147"/>
      <c r="BK89" s="149"/>
      <c r="BL89" s="149"/>
      <c r="BM89" s="149"/>
      <c r="BN89" s="149"/>
      <c r="BO89" s="149"/>
      <c r="BP89" s="150"/>
      <c r="BQ89" s="150"/>
      <c r="BR89" s="151"/>
      <c r="BS89" s="148"/>
      <c r="BT89" s="148"/>
      <c r="BU89" s="148"/>
      <c r="BV89" s="148"/>
      <c r="BW89" s="148"/>
      <c r="BX89" s="148"/>
      <c r="BY89" s="148"/>
      <c r="BZ89" s="148"/>
      <c r="CA89" s="148"/>
      <c r="CB89" s="148"/>
      <c r="CC89" s="148"/>
      <c r="CD89" s="148"/>
      <c r="CE89" s="148"/>
      <c r="CF89" s="148"/>
      <c r="CG89" s="148"/>
      <c r="CH89" s="148"/>
      <c r="CI89" s="148"/>
      <c r="CJ89" s="148"/>
      <c r="CK89" s="148"/>
      <c r="CL89" s="148"/>
      <c r="CM89" s="148"/>
    </row>
    <row r="90" spans="1:91" s="140" customFormat="1">
      <c r="A90" s="540"/>
      <c r="B90" s="550"/>
      <c r="C90" s="692"/>
      <c r="D90" s="550"/>
      <c r="E90" s="692"/>
      <c r="F90" s="693"/>
      <c r="G90" s="694"/>
      <c r="H90" s="695"/>
      <c r="I90" s="552" t="s">
        <v>8</v>
      </c>
      <c r="J90" s="550"/>
      <c r="K90" s="701" t="s">
        <v>492</v>
      </c>
      <c r="L90" s="697"/>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K90" s="697"/>
      <c r="AL90" s="697"/>
      <c r="AM90" s="697"/>
      <c r="AN90" s="697"/>
      <c r="AO90" s="697"/>
      <c r="AP90" s="697"/>
      <c r="AQ90" s="697"/>
      <c r="AR90" s="697"/>
      <c r="AS90" s="697"/>
      <c r="AT90" s="550"/>
      <c r="AU90" s="550"/>
      <c r="AV90" s="550"/>
      <c r="AW90" s="550"/>
      <c r="AX90" s="550"/>
      <c r="AY90" s="698"/>
      <c r="AZ90" s="699"/>
      <c r="BA90" s="550"/>
      <c r="BB90" s="550"/>
      <c r="BC90" s="550"/>
      <c r="BD90" s="699"/>
      <c r="BE90" s="703"/>
      <c r="BF90" s="147"/>
      <c r="BG90" s="148"/>
      <c r="BH90" s="148"/>
      <c r="BI90" s="148"/>
      <c r="BJ90" s="147"/>
      <c r="BK90" s="149"/>
      <c r="BL90" s="149"/>
      <c r="BM90" s="149"/>
      <c r="BN90" s="149"/>
      <c r="BO90" s="149"/>
      <c r="BP90" s="150"/>
      <c r="BQ90" s="150"/>
      <c r="BR90" s="151"/>
      <c r="BS90" s="148"/>
      <c r="BT90" s="148"/>
      <c r="BU90" s="148"/>
      <c r="BV90" s="148"/>
      <c r="BW90" s="148"/>
      <c r="BX90" s="148"/>
      <c r="BY90" s="148"/>
      <c r="BZ90" s="148"/>
      <c r="CA90" s="148"/>
      <c r="CB90" s="148"/>
      <c r="CC90" s="148"/>
      <c r="CD90" s="148"/>
      <c r="CE90" s="148"/>
      <c r="CF90" s="148"/>
      <c r="CG90" s="148"/>
      <c r="CH90" s="148"/>
      <c r="CI90" s="148"/>
      <c r="CJ90" s="148"/>
      <c r="CK90" s="148"/>
      <c r="CL90" s="148"/>
      <c r="CM90" s="148"/>
    </row>
    <row r="91" spans="1:91" s="19" customFormat="1" ht="3.75" customHeight="1">
      <c r="A91" s="540"/>
      <c r="B91" s="489"/>
      <c r="C91" s="675"/>
      <c r="D91" s="489"/>
      <c r="E91" s="675"/>
      <c r="F91" s="679"/>
      <c r="G91" s="690"/>
      <c r="H91" s="691"/>
      <c r="I91" s="507"/>
      <c r="J91" s="507"/>
      <c r="K91" s="507"/>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8"/>
      <c r="AZ91" s="689"/>
      <c r="BA91" s="489"/>
      <c r="BB91" s="489"/>
      <c r="BC91" s="489"/>
      <c r="BD91" s="689"/>
      <c r="BE91" s="702"/>
      <c r="BF91" s="62"/>
      <c r="BG91" s="57"/>
      <c r="BH91" s="57"/>
      <c r="BI91" s="57"/>
      <c r="BJ91" s="62"/>
      <c r="BK91" s="58"/>
      <c r="BL91" s="58"/>
      <c r="BM91" s="58"/>
      <c r="BN91" s="58"/>
      <c r="BO91" s="58"/>
      <c r="BP91" s="131"/>
      <c r="BQ91" s="131"/>
      <c r="BR91" s="84"/>
      <c r="BS91" s="57"/>
      <c r="BT91" s="57"/>
      <c r="BU91" s="57"/>
      <c r="BV91" s="57"/>
      <c r="BW91" s="57"/>
      <c r="BX91" s="57"/>
      <c r="BY91" s="57"/>
      <c r="BZ91" s="57"/>
      <c r="CA91" s="57"/>
      <c r="CB91" s="57"/>
      <c r="CC91" s="57"/>
      <c r="CD91" s="57"/>
      <c r="CE91" s="57"/>
      <c r="CF91" s="57"/>
      <c r="CG91" s="57"/>
      <c r="CH91" s="57"/>
      <c r="CI91" s="57"/>
      <c r="CJ91" s="57"/>
      <c r="CK91" s="57"/>
      <c r="CL91" s="57"/>
      <c r="CM91" s="57"/>
    </row>
    <row r="92" spans="1:91" s="19" customFormat="1">
      <c r="A92" s="540"/>
      <c r="B92" s="489"/>
      <c r="C92" s="675"/>
      <c r="D92" s="489"/>
      <c r="E92" s="675"/>
      <c r="F92" s="679"/>
      <c r="G92" s="684" t="str">
        <f>CONCATENATE(E81,".3")</f>
        <v>2.4.3</v>
      </c>
      <c r="H92" s="685"/>
      <c r="I92" s="686" t="s">
        <v>328</v>
      </c>
      <c r="J92" s="686"/>
      <c r="K92" s="686"/>
      <c r="L92" s="686"/>
      <c r="M92" s="686"/>
      <c r="N92" s="686"/>
      <c r="O92" s="686"/>
      <c r="P92" s="686"/>
      <c r="Q92" s="686"/>
      <c r="R92" s="686"/>
      <c r="S92" s="686"/>
      <c r="T92" s="686"/>
      <c r="U92" s="686"/>
      <c r="V92" s="686"/>
      <c r="W92" s="686"/>
      <c r="X92" s="686"/>
      <c r="Y92" s="686"/>
      <c r="Z92" s="686"/>
      <c r="AA92" s="686"/>
      <c r="AB92" s="686"/>
      <c r="AC92" s="686"/>
      <c r="AD92" s="686"/>
      <c r="AE92" s="686"/>
      <c r="AF92" s="686"/>
      <c r="AG92" s="686"/>
      <c r="AH92" s="686"/>
      <c r="AI92" s="686"/>
      <c r="AJ92" s="686"/>
      <c r="AK92" s="686"/>
      <c r="AL92" s="686"/>
      <c r="AM92" s="686"/>
      <c r="AN92" s="686"/>
      <c r="AO92" s="686"/>
      <c r="AP92" s="686"/>
      <c r="AQ92" s="686"/>
      <c r="AR92" s="686"/>
      <c r="AS92" s="686"/>
      <c r="AT92" s="686"/>
      <c r="AU92" s="686"/>
      <c r="AV92" s="686"/>
      <c r="AW92" s="686"/>
      <c r="AX92" s="686"/>
      <c r="AY92" s="688"/>
      <c r="AZ92" s="689"/>
      <c r="BA92" s="1069"/>
      <c r="BB92" s="1070"/>
      <c r="BC92" s="1071"/>
      <c r="BD92" s="689"/>
      <c r="BE92" s="702"/>
      <c r="BF92" s="62"/>
      <c r="BG92" s="57"/>
      <c r="BH92" s="57"/>
      <c r="BI92" s="57"/>
      <c r="BJ92" s="147"/>
      <c r="BK92" s="149"/>
      <c r="BL92" s="149"/>
      <c r="BM92" s="149"/>
      <c r="BN92" s="149"/>
      <c r="BO92" s="149"/>
      <c r="BP92" s="124" t="str">
        <f>IF(OR(BA92="x",BA92=""),"",IF(AND($BO$30=1,BK92&lt;&gt;""),1,IF(AND($BO$30=2,BL92&lt;&gt;""),1,IF(AND($BO$30=3,BM92&lt;&gt;""),1,IF(AND($BO$30=4,BN92&lt;&gt;""),1,IF(AND($BO$30=5,BO92&lt;&gt;""),1,0))))))</f>
        <v/>
      </c>
      <c r="BQ92" s="65">
        <f>IF(BR83=0,0,IF(OR(BA92="x",BA92=""),0,BA92))</f>
        <v>0</v>
      </c>
      <c r="BR92" s="151"/>
      <c r="BS92" s="57"/>
      <c r="BT92" s="57"/>
      <c r="BU92" s="57"/>
      <c r="BV92" s="57"/>
      <c r="BW92" s="57"/>
      <c r="BX92" s="57"/>
      <c r="BY92" s="57"/>
      <c r="BZ92" s="57"/>
      <c r="CA92" s="57"/>
      <c r="CB92" s="57"/>
      <c r="CC92" s="57"/>
      <c r="CD92" s="57"/>
      <c r="CE92" s="57"/>
      <c r="CF92" s="57"/>
      <c r="CG92" s="57"/>
      <c r="CH92" s="57"/>
      <c r="CI92" s="57"/>
      <c r="CJ92" s="57"/>
      <c r="CK92" s="57"/>
      <c r="CL92" s="57"/>
      <c r="CM92" s="57"/>
    </row>
    <row r="93" spans="1:91" s="19" customFormat="1" ht="3.75" customHeight="1">
      <c r="A93" s="540"/>
      <c r="B93" s="489"/>
      <c r="C93" s="675"/>
      <c r="D93" s="489"/>
      <c r="E93" s="675"/>
      <c r="F93" s="679"/>
      <c r="G93" s="690"/>
      <c r="H93" s="691"/>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8"/>
      <c r="AZ93" s="689"/>
      <c r="BA93" s="489"/>
      <c r="BB93" s="489"/>
      <c r="BC93" s="489"/>
      <c r="BD93" s="689"/>
      <c r="BE93" s="702"/>
      <c r="BF93" s="62"/>
      <c r="BG93" s="57"/>
      <c r="BH93" s="57"/>
      <c r="BI93" s="57"/>
      <c r="BJ93" s="147"/>
      <c r="BK93" s="149"/>
      <c r="BL93" s="149"/>
      <c r="BM93" s="149"/>
      <c r="BN93" s="149"/>
      <c r="BO93" s="149"/>
      <c r="BP93" s="78"/>
      <c r="BQ93" s="78"/>
      <c r="BR93" s="84"/>
      <c r="BS93" s="57"/>
      <c r="BT93" s="57"/>
      <c r="BU93" s="57"/>
      <c r="BV93" s="57"/>
      <c r="BW93" s="57"/>
      <c r="BX93" s="57"/>
      <c r="BY93" s="57"/>
      <c r="BZ93" s="57"/>
      <c r="CA93" s="57"/>
      <c r="CB93" s="57"/>
      <c r="CC93" s="57"/>
      <c r="CD93" s="57"/>
      <c r="CE93" s="57"/>
      <c r="CF93" s="57"/>
      <c r="CG93" s="57"/>
      <c r="CH93" s="57"/>
      <c r="CI93" s="57"/>
      <c r="CJ93" s="57"/>
      <c r="CK93" s="57"/>
      <c r="CL93" s="57"/>
      <c r="CM93" s="57"/>
    </row>
    <row r="94" spans="1:91" s="19" customFormat="1">
      <c r="A94" s="540"/>
      <c r="B94" s="489"/>
      <c r="C94" s="675"/>
      <c r="D94" s="489"/>
      <c r="E94" s="675"/>
      <c r="F94" s="679"/>
      <c r="G94" s="684" t="str">
        <f>CONCATENATE(E81,".4")</f>
        <v>2.4.4</v>
      </c>
      <c r="H94" s="685"/>
      <c r="I94" s="686" t="s">
        <v>9</v>
      </c>
      <c r="J94" s="686"/>
      <c r="K94" s="686"/>
      <c r="L94" s="686"/>
      <c r="M94" s="686"/>
      <c r="N94" s="686"/>
      <c r="O94" s="686"/>
      <c r="P94" s="686"/>
      <c r="Q94" s="686"/>
      <c r="R94" s="686"/>
      <c r="S94" s="686"/>
      <c r="T94" s="686"/>
      <c r="U94" s="686"/>
      <c r="V94" s="686"/>
      <c r="W94" s="686"/>
      <c r="X94" s="686"/>
      <c r="Y94" s="686"/>
      <c r="Z94" s="686"/>
      <c r="AA94" s="686"/>
      <c r="AB94" s="686"/>
      <c r="AC94" s="686"/>
      <c r="AD94" s="686"/>
      <c r="AE94" s="686"/>
      <c r="AF94" s="686"/>
      <c r="AG94" s="686"/>
      <c r="AH94" s="686"/>
      <c r="AI94" s="686"/>
      <c r="AJ94" s="686"/>
      <c r="AK94" s="686"/>
      <c r="AL94" s="686"/>
      <c r="AM94" s="686"/>
      <c r="AN94" s="686"/>
      <c r="AO94" s="686"/>
      <c r="AP94" s="686"/>
      <c r="AQ94" s="686"/>
      <c r="AR94" s="686"/>
      <c r="AS94" s="686"/>
      <c r="AT94" s="686"/>
      <c r="AU94" s="686"/>
      <c r="AV94" s="686"/>
      <c r="AW94" s="686"/>
      <c r="AX94" s="686"/>
      <c r="AY94" s="688"/>
      <c r="AZ94" s="689"/>
      <c r="BA94" s="1069"/>
      <c r="BB94" s="1070"/>
      <c r="BC94" s="1071"/>
      <c r="BD94" s="689"/>
      <c r="BE94" s="702"/>
      <c r="BF94" s="62"/>
      <c r="BG94" s="57"/>
      <c r="BH94" s="57"/>
      <c r="BI94" s="57"/>
      <c r="BJ94" s="147"/>
      <c r="BK94" s="149"/>
      <c r="BL94" s="149"/>
      <c r="BM94" s="149"/>
      <c r="BN94" s="149"/>
      <c r="BO94" s="149"/>
      <c r="BP94" s="124" t="str">
        <f>IF(OR(BA94="x",BA94=""),"",IF(AND($BO$30=1,BK94&lt;&gt;""),1,IF(AND($BO$30=2,BL94&lt;&gt;""),1,IF(AND($BO$30=3,BM94&lt;&gt;""),1,IF(AND($BO$30=4,BN94&lt;&gt;""),1,IF(AND($BO$30=5,BO94&lt;&gt;""),1,0))))))</f>
        <v/>
      </c>
      <c r="BQ94" s="65">
        <f>IF(BR83=0,0,IF(OR(BA94="x",BA94=""),0,BA94))</f>
        <v>0</v>
      </c>
      <c r="BR94" s="151"/>
      <c r="BS94" s="57"/>
      <c r="BT94" s="57"/>
      <c r="BU94" s="57"/>
      <c r="BV94" s="57"/>
      <c r="BW94" s="57"/>
      <c r="BX94" s="57"/>
      <c r="BY94" s="57"/>
      <c r="BZ94" s="57"/>
      <c r="CA94" s="57"/>
      <c r="CB94" s="57"/>
      <c r="CC94" s="57"/>
      <c r="CD94" s="57"/>
      <c r="CE94" s="57"/>
      <c r="CF94" s="57"/>
      <c r="CG94" s="57"/>
      <c r="CH94" s="57"/>
      <c r="CI94" s="57"/>
      <c r="CJ94" s="57"/>
      <c r="CK94" s="57"/>
      <c r="CL94" s="57"/>
      <c r="CM94" s="57"/>
    </row>
    <row r="95" spans="1:91" s="19" customFormat="1" ht="3.75" customHeight="1">
      <c r="A95" s="540"/>
      <c r="B95" s="489"/>
      <c r="C95" s="675"/>
      <c r="D95" s="489"/>
      <c r="E95" s="675"/>
      <c r="F95" s="679"/>
      <c r="G95" s="690"/>
      <c r="H95" s="691"/>
      <c r="I95" s="507"/>
      <c r="J95" s="507"/>
      <c r="K95" s="507"/>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8"/>
      <c r="AZ95" s="689"/>
      <c r="BA95" s="489"/>
      <c r="BB95" s="489"/>
      <c r="BC95" s="489"/>
      <c r="BD95" s="689"/>
      <c r="BE95" s="702"/>
      <c r="BF95" s="62"/>
      <c r="BG95" s="57"/>
      <c r="BH95" s="57"/>
      <c r="BI95" s="57"/>
      <c r="BJ95" s="147"/>
      <c r="BK95" s="149"/>
      <c r="BL95" s="149"/>
      <c r="BM95" s="149"/>
      <c r="BN95" s="149"/>
      <c r="BO95" s="149"/>
      <c r="BP95" s="78"/>
      <c r="BQ95" s="78"/>
      <c r="BR95" s="84"/>
      <c r="BS95" s="57"/>
      <c r="BT95" s="57"/>
      <c r="BU95" s="57"/>
      <c r="BV95" s="57"/>
      <c r="BW95" s="57"/>
      <c r="BX95" s="57"/>
      <c r="BY95" s="57"/>
      <c r="BZ95" s="57"/>
      <c r="CA95" s="57"/>
      <c r="CB95" s="57"/>
      <c r="CC95" s="57"/>
      <c r="CD95" s="57"/>
      <c r="CE95" s="57"/>
      <c r="CF95" s="57"/>
      <c r="CG95" s="57"/>
      <c r="CH95" s="57"/>
      <c r="CI95" s="57"/>
      <c r="CJ95" s="57"/>
      <c r="CK95" s="57"/>
      <c r="CL95" s="57"/>
      <c r="CM95" s="57"/>
    </row>
    <row r="96" spans="1:91" s="19" customFormat="1">
      <c r="A96" s="95"/>
      <c r="B96" s="129"/>
      <c r="C96" s="159"/>
      <c r="D96" s="129"/>
      <c r="E96" s="159"/>
      <c r="F96" s="234"/>
      <c r="G96" s="127"/>
      <c r="H96" s="128"/>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30"/>
      <c r="BA96" s="129"/>
      <c r="BB96" s="129"/>
      <c r="BC96" s="129"/>
      <c r="BD96" s="130"/>
      <c r="BE96" s="174"/>
      <c r="BF96" s="62"/>
      <c r="BG96" s="57"/>
      <c r="BH96" s="57"/>
      <c r="BI96" s="57"/>
      <c r="BJ96" s="62"/>
      <c r="BK96" s="265" t="s">
        <v>228</v>
      </c>
      <c r="BL96" s="266"/>
      <c r="BM96" s="266"/>
      <c r="BN96" s="266"/>
      <c r="BO96" s="267"/>
      <c r="BP96" s="131"/>
      <c r="BQ96" s="131"/>
      <c r="BR96" s="84"/>
      <c r="BS96" s="57"/>
      <c r="BT96" s="57"/>
      <c r="BU96" s="57"/>
      <c r="BV96" s="57"/>
      <c r="BW96" s="57"/>
      <c r="BX96" s="57"/>
      <c r="BY96" s="57"/>
      <c r="BZ96" s="57"/>
      <c r="CA96" s="57"/>
      <c r="CB96" s="57"/>
      <c r="CC96" s="57"/>
      <c r="CD96" s="57"/>
      <c r="CE96" s="57"/>
      <c r="CF96" s="57"/>
      <c r="CG96" s="57"/>
      <c r="CH96" s="57"/>
      <c r="CI96" s="57"/>
      <c r="CJ96" s="57"/>
      <c r="CK96" s="57"/>
      <c r="CL96" s="57"/>
      <c r="CM96" s="57"/>
    </row>
    <row r="97" spans="1:91" s="19" customFormat="1">
      <c r="A97" s="95"/>
      <c r="B97" s="129"/>
      <c r="C97" s="159"/>
      <c r="D97" s="129"/>
      <c r="E97" s="237" t="str">
        <f>CONCATENATE($C$31,"5")</f>
        <v>2.5</v>
      </c>
      <c r="F97" s="235"/>
      <c r="G97" s="1023" t="str">
        <f>IF(F21="","",F21)</f>
        <v>Customer Satisfaction</v>
      </c>
      <c r="H97" s="1024"/>
      <c r="I97" s="1024"/>
      <c r="J97" s="1024"/>
      <c r="K97" s="1024"/>
      <c r="L97" s="1024"/>
      <c r="M97" s="1024"/>
      <c r="N97" s="1024"/>
      <c r="O97" s="1024"/>
      <c r="P97" s="1024"/>
      <c r="Q97" s="1024"/>
      <c r="R97" s="1024"/>
      <c r="S97" s="1024"/>
      <c r="T97" s="1024"/>
      <c r="U97" s="1024"/>
      <c r="V97" s="1024"/>
      <c r="W97" s="1024"/>
      <c r="X97" s="1024"/>
      <c r="Y97" s="1024"/>
      <c r="Z97" s="1024"/>
      <c r="AA97" s="1024"/>
      <c r="AB97" s="1024"/>
      <c r="AC97" s="1024"/>
      <c r="AD97" s="1024"/>
      <c r="AE97" s="1024"/>
      <c r="AF97" s="1024"/>
      <c r="AG97" s="1024"/>
      <c r="AH97" s="1024"/>
      <c r="AI97" s="1024"/>
      <c r="AJ97" s="1024"/>
      <c r="AK97" s="1024"/>
      <c r="AL97" s="1024"/>
      <c r="AM97" s="1024"/>
      <c r="AN97" s="1024"/>
      <c r="AO97" s="1024"/>
      <c r="AP97" s="1025"/>
      <c r="AQ97" s="1025"/>
      <c r="AR97" s="1025"/>
      <c r="AS97" s="1025"/>
      <c r="AT97" s="1025"/>
      <c r="AU97" s="1025"/>
      <c r="AV97" s="1025"/>
      <c r="AW97" s="1025"/>
      <c r="AX97" s="1025"/>
      <c r="AY97" s="1025"/>
      <c r="AZ97" s="1021" t="str">
        <f>IF(BA99="N",BQ97,IF(BR99=0,"",IF(BA99="Y",SUM(BQ97/BP97),"")))</f>
        <v/>
      </c>
      <c r="BA97" s="1021"/>
      <c r="BB97" s="1021"/>
      <c r="BC97" s="1021"/>
      <c r="BD97" s="1022"/>
      <c r="BE97" s="47"/>
      <c r="BF97" s="62"/>
      <c r="BG97" s="57"/>
      <c r="BH97" s="57"/>
      <c r="BI97" s="57"/>
      <c r="BJ97" s="60" t="s">
        <v>227</v>
      </c>
      <c r="BK97" s="60">
        <v>1</v>
      </c>
      <c r="BL97" s="163">
        <v>2</v>
      </c>
      <c r="BM97" s="60">
        <v>3</v>
      </c>
      <c r="BN97" s="60">
        <v>4</v>
      </c>
      <c r="BO97" s="60">
        <v>5</v>
      </c>
      <c r="BP97" s="65">
        <f>IF(BA99="N",8,IF(BR99=0,0,IF(BP99="",0,8)))</f>
        <v>0</v>
      </c>
      <c r="BQ97" s="65">
        <f>SUM(BQ99:BQ110)</f>
        <v>0</v>
      </c>
      <c r="BR97" s="164" t="str">
        <f>IF(BA99="N",0,IF(BP97=0,"",IF(SUM(BQ97/BP97)&gt;1,1,SUM(BQ97/BP97))))</f>
        <v/>
      </c>
      <c r="BS97" s="57"/>
      <c r="BT97" s="57"/>
      <c r="BU97" s="57"/>
      <c r="BV97" s="57"/>
      <c r="BW97" s="57"/>
      <c r="BX97" s="57"/>
      <c r="BY97" s="57"/>
      <c r="BZ97" s="57"/>
      <c r="CA97" s="57"/>
      <c r="CB97" s="57"/>
      <c r="CC97" s="57"/>
      <c r="CD97" s="57"/>
      <c r="CE97" s="57"/>
      <c r="CF97" s="57"/>
      <c r="CG97" s="57"/>
      <c r="CH97" s="57"/>
      <c r="CI97" s="57"/>
      <c r="CJ97" s="57"/>
      <c r="CK97" s="57"/>
      <c r="CL97" s="57"/>
      <c r="CM97" s="57"/>
    </row>
    <row r="98" spans="1:91" s="19" customFormat="1" ht="3.75" customHeight="1">
      <c r="A98" s="95"/>
      <c r="B98" s="129"/>
      <c r="C98" s="159"/>
      <c r="D98" s="129"/>
      <c r="E98" s="159"/>
      <c r="F98" s="234"/>
      <c r="G98" s="39"/>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40"/>
      <c r="BA98" s="40"/>
      <c r="BB98" s="40"/>
      <c r="BC98" s="40"/>
      <c r="BD98" s="128"/>
      <c r="BE98" s="174"/>
      <c r="BF98" s="62"/>
      <c r="BG98" s="57"/>
      <c r="BH98" s="57"/>
      <c r="BI98" s="57"/>
      <c r="BJ98" s="85"/>
      <c r="BK98" s="77"/>
      <c r="BL98" s="77"/>
      <c r="BM98" s="58"/>
      <c r="BN98" s="58"/>
      <c r="BO98" s="58"/>
      <c r="BP98" s="78"/>
      <c r="BQ98" s="78"/>
      <c r="BR98" s="79"/>
      <c r="BS98" s="57"/>
      <c r="BT98" s="57"/>
      <c r="BU98" s="57"/>
      <c r="BV98" s="57"/>
      <c r="BW98" s="57"/>
      <c r="BX98" s="57"/>
      <c r="BY98" s="57"/>
      <c r="BZ98" s="57"/>
      <c r="CA98" s="57"/>
      <c r="CB98" s="57"/>
      <c r="CC98" s="57"/>
      <c r="CD98" s="57"/>
      <c r="CE98" s="57"/>
      <c r="CF98" s="57"/>
      <c r="CG98" s="57"/>
      <c r="CH98" s="57"/>
      <c r="CI98" s="57"/>
      <c r="CJ98" s="57"/>
      <c r="CK98" s="57"/>
      <c r="CL98" s="57"/>
      <c r="CM98" s="57"/>
    </row>
    <row r="99" spans="1:91" s="19" customFormat="1">
      <c r="A99" s="95"/>
      <c r="B99" s="129"/>
      <c r="C99" s="159"/>
      <c r="D99" s="129"/>
      <c r="E99" s="159"/>
      <c r="F99" s="234"/>
      <c r="G99" s="236" t="str">
        <f>CONCATENATE(E97,".1")</f>
        <v>2.5.1</v>
      </c>
      <c r="H99" s="133"/>
      <c r="I99" s="134" t="s">
        <v>3</v>
      </c>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55" t="s">
        <v>12</v>
      </c>
      <c r="AX99" s="134"/>
      <c r="AY99" s="135"/>
      <c r="AZ99" s="130"/>
      <c r="BA99" s="1011"/>
      <c r="BB99" s="1012"/>
      <c r="BC99" s="1013"/>
      <c r="BD99" s="130"/>
      <c r="BE99" s="174"/>
      <c r="BF99" s="62"/>
      <c r="BG99" s="57"/>
      <c r="BH99" s="57"/>
      <c r="BI99" s="57"/>
      <c r="BJ99" s="64" t="s">
        <v>88</v>
      </c>
      <c r="BK99" s="76" t="s">
        <v>16</v>
      </c>
      <c r="BL99" s="76" t="s">
        <v>16</v>
      </c>
      <c r="BM99" s="76" t="s">
        <v>16</v>
      </c>
      <c r="BN99" s="76" t="s">
        <v>16</v>
      </c>
      <c r="BO99" s="76" t="s">
        <v>16</v>
      </c>
      <c r="BP99" s="124" t="str">
        <f>IF(OR(BA99="x",BA99=""),"",IF(AND($BO$30=1,BK99&lt;&gt;""),1,IF(AND($BO$30=2,BL99&lt;&gt;""),1,IF(AND($BO$30=3,BM99&lt;&gt;""),1,IF(AND($BO$30=4,BN99&lt;&gt;""),1,IF(AND($BO$30=5,BO99&lt;&gt;""),1,0))))))</f>
        <v/>
      </c>
      <c r="BQ99" s="65">
        <f>IF(BR99=0,0,IF(OR(BA99="x",BA99=""),0,IF(BA99="Y",2,0)))</f>
        <v>0</v>
      </c>
      <c r="BR99" s="126">
        <f>IF(BA99="N",0,SUM(BK100:BO100))</f>
        <v>1</v>
      </c>
      <c r="BS99" s="57"/>
      <c r="BT99" s="57"/>
      <c r="BU99" s="57"/>
      <c r="BV99" s="57"/>
      <c r="BW99" s="57"/>
      <c r="BX99" s="57"/>
      <c r="BY99" s="57"/>
      <c r="BZ99" s="57"/>
      <c r="CA99" s="57"/>
      <c r="CB99" s="57"/>
      <c r="CC99" s="57"/>
      <c r="CD99" s="57"/>
      <c r="CE99" s="57"/>
      <c r="CF99" s="57"/>
      <c r="CG99" s="57"/>
      <c r="CH99" s="57"/>
      <c r="CI99" s="57"/>
      <c r="CJ99" s="57"/>
      <c r="CK99" s="57"/>
      <c r="CL99" s="57"/>
      <c r="CM99" s="57"/>
    </row>
    <row r="100" spans="1:91" s="19" customFormat="1" ht="3.75" customHeight="1">
      <c r="A100" s="95"/>
      <c r="B100" s="129"/>
      <c r="C100" s="159"/>
      <c r="D100" s="129"/>
      <c r="E100" s="159"/>
      <c r="F100" s="234"/>
      <c r="G100" s="132"/>
      <c r="H100" s="136"/>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8"/>
      <c r="AZ100" s="130"/>
      <c r="BA100" s="129"/>
      <c r="BB100" s="129"/>
      <c r="BC100" s="129"/>
      <c r="BD100" s="130"/>
      <c r="BE100" s="174"/>
      <c r="BF100" s="62"/>
      <c r="BG100" s="57"/>
      <c r="BH100" s="57"/>
      <c r="BI100" s="57"/>
      <c r="BJ100" s="125"/>
      <c r="BK100" s="126">
        <f>IF(AND($BO$30=1,BK99&lt;&gt;""),1,0)</f>
        <v>1</v>
      </c>
      <c r="BL100" s="126">
        <f>IF(AND($BO$30=2,BL99&lt;&gt;""),1,0)</f>
        <v>0</v>
      </c>
      <c r="BM100" s="126">
        <f>IF(AND($BO$30=3,BM99&lt;&gt;""),1,0)</f>
        <v>0</v>
      </c>
      <c r="BN100" s="126">
        <f>IF(AND($BO$30=4,BN99&lt;&gt;""),1,0)</f>
        <v>0</v>
      </c>
      <c r="BO100" s="126">
        <f>IF(AND($BO$30=5,BO99&lt;&gt;""),1,0)</f>
        <v>0</v>
      </c>
      <c r="BP100" s="78"/>
      <c r="BQ100" s="78"/>
      <c r="BR100" s="84"/>
      <c r="BS100" s="57"/>
      <c r="BT100" s="57"/>
      <c r="BU100" s="57"/>
      <c r="BV100" s="57"/>
      <c r="BW100" s="57"/>
      <c r="BX100" s="57"/>
      <c r="BY100" s="57"/>
      <c r="BZ100" s="57"/>
      <c r="CA100" s="57"/>
      <c r="CB100" s="57"/>
      <c r="CC100" s="57"/>
      <c r="CD100" s="57"/>
      <c r="CE100" s="57"/>
      <c r="CF100" s="57"/>
      <c r="CG100" s="57"/>
      <c r="CH100" s="57"/>
      <c r="CI100" s="57"/>
      <c r="CJ100" s="57"/>
      <c r="CK100" s="57"/>
      <c r="CL100" s="57"/>
      <c r="CM100" s="57"/>
    </row>
    <row r="101" spans="1:91" s="19" customFormat="1">
      <c r="A101" s="95"/>
      <c r="B101" s="129"/>
      <c r="C101" s="159"/>
      <c r="D101" s="129"/>
      <c r="E101" s="159"/>
      <c r="F101" s="234"/>
      <c r="G101" s="236" t="str">
        <f>CONCATENATE(E97,".2")</f>
        <v>2.5.2</v>
      </c>
      <c r="H101" s="133"/>
      <c r="I101" s="134" t="s">
        <v>329</v>
      </c>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5"/>
      <c r="AZ101" s="130"/>
      <c r="BA101" s="1011"/>
      <c r="BB101" s="1012"/>
      <c r="BC101" s="1013"/>
      <c r="BD101" s="130"/>
      <c r="BE101" s="174"/>
      <c r="BF101" s="62"/>
      <c r="BG101" s="57"/>
      <c r="BH101" s="57"/>
      <c r="BI101" s="57"/>
      <c r="BJ101" s="147"/>
      <c r="BK101" s="149"/>
      <c r="BL101" s="149"/>
      <c r="BM101" s="149"/>
      <c r="BN101" s="149"/>
      <c r="BO101" s="149"/>
      <c r="BP101" s="124" t="str">
        <f>IF(OR(BA101="x",BA101=""),"",IF(AND($BO$30=1,BK101&lt;&gt;""),1,IF(AND($BO$30=2,BL101&lt;&gt;""),1,IF(AND($BO$30=3,BM101&lt;&gt;""),1,IF(AND($BO$30=4,BN101&lt;&gt;""),1,IF(AND($BO$30=5,BO101&lt;&gt;""),1,0))))))</f>
        <v/>
      </c>
      <c r="BQ101" s="65">
        <f>IF(BR99=0,0,IF(OR(BA101="x",BA101=""),0,BA101))</f>
        <v>0</v>
      </c>
      <c r="BR101" s="151"/>
      <c r="BS101" s="57"/>
      <c r="BT101" s="57"/>
      <c r="BU101" s="57"/>
      <c r="BV101" s="57"/>
      <c r="BW101" s="57"/>
      <c r="BX101" s="57"/>
      <c r="BY101" s="57"/>
      <c r="BZ101" s="57"/>
      <c r="CA101" s="57"/>
      <c r="CB101" s="57"/>
      <c r="CC101" s="57"/>
      <c r="CD101" s="57"/>
      <c r="CE101" s="57"/>
      <c r="CF101" s="57"/>
      <c r="CG101" s="57"/>
      <c r="CH101" s="57"/>
      <c r="CI101" s="57"/>
      <c r="CJ101" s="57"/>
      <c r="CK101" s="57"/>
      <c r="CL101" s="57"/>
      <c r="CM101" s="57"/>
    </row>
    <row r="102" spans="1:91" s="140" customFormat="1">
      <c r="A102" s="95"/>
      <c r="B102" s="144"/>
      <c r="C102" s="160"/>
      <c r="D102" s="144"/>
      <c r="E102" s="160"/>
      <c r="F102" s="238"/>
      <c r="G102" s="141"/>
      <c r="H102" s="142"/>
      <c r="I102" s="143" t="s">
        <v>4</v>
      </c>
      <c r="J102" s="144"/>
      <c r="K102" s="139" t="s">
        <v>138</v>
      </c>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44"/>
      <c r="AU102" s="144"/>
      <c r="AV102" s="144"/>
      <c r="AW102" s="144"/>
      <c r="AX102" s="144"/>
      <c r="AY102" s="145"/>
      <c r="AZ102" s="146"/>
      <c r="BA102" s="144"/>
      <c r="BB102" s="144"/>
      <c r="BC102" s="144"/>
      <c r="BD102" s="146"/>
      <c r="BE102" s="175"/>
      <c r="BF102" s="147"/>
      <c r="BG102" s="148"/>
      <c r="BH102" s="148"/>
      <c r="BI102" s="148"/>
      <c r="BJ102" s="147"/>
      <c r="BK102" s="149"/>
      <c r="BL102" s="149"/>
      <c r="BM102" s="149"/>
      <c r="BN102" s="149"/>
      <c r="BO102" s="149"/>
      <c r="BP102" s="152"/>
      <c r="BQ102" s="152"/>
      <c r="BR102" s="151"/>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row>
    <row r="103" spans="1:91" s="140" customFormat="1">
      <c r="A103" s="95"/>
      <c r="B103" s="144"/>
      <c r="C103" s="160"/>
      <c r="D103" s="144"/>
      <c r="E103" s="160"/>
      <c r="F103" s="238"/>
      <c r="G103" s="141"/>
      <c r="H103" s="142"/>
      <c r="I103" s="143" t="s">
        <v>5</v>
      </c>
      <c r="J103" s="144"/>
      <c r="K103" s="139" t="s">
        <v>139</v>
      </c>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44"/>
      <c r="AU103" s="144"/>
      <c r="AV103" s="144"/>
      <c r="AW103" s="144"/>
      <c r="AX103" s="144"/>
      <c r="AY103" s="145"/>
      <c r="AZ103" s="146"/>
      <c r="BA103" s="144"/>
      <c r="BB103" s="144"/>
      <c r="BC103" s="144"/>
      <c r="BD103" s="146"/>
      <c r="BE103" s="175"/>
      <c r="BF103" s="147"/>
      <c r="BG103" s="148"/>
      <c r="BH103" s="148"/>
      <c r="BI103" s="148"/>
      <c r="BJ103" s="147"/>
      <c r="BK103" s="149"/>
      <c r="BL103" s="149"/>
      <c r="BM103" s="149"/>
      <c r="BN103" s="149"/>
      <c r="BO103" s="149"/>
      <c r="BP103" s="150"/>
      <c r="BQ103" s="150"/>
      <c r="BR103" s="151"/>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row>
    <row r="104" spans="1:91" s="140" customFormat="1">
      <c r="A104" s="95"/>
      <c r="B104" s="144"/>
      <c r="C104" s="160"/>
      <c r="D104" s="144"/>
      <c r="E104" s="160"/>
      <c r="F104" s="238"/>
      <c r="G104" s="141"/>
      <c r="H104" s="142"/>
      <c r="I104" s="143" t="s">
        <v>6</v>
      </c>
      <c r="J104" s="144"/>
      <c r="K104" s="316" t="s">
        <v>381</v>
      </c>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44"/>
      <c r="AU104" s="144"/>
      <c r="AV104" s="144"/>
      <c r="AW104" s="144"/>
      <c r="AX104" s="144"/>
      <c r="AY104" s="145"/>
      <c r="AZ104" s="146"/>
      <c r="BA104" s="144"/>
      <c r="BB104" s="144"/>
      <c r="BC104" s="144"/>
      <c r="BD104" s="146"/>
      <c r="BE104" s="175"/>
      <c r="BF104" s="147"/>
      <c r="BG104" s="148"/>
      <c r="BH104" s="148"/>
      <c r="BI104" s="148"/>
      <c r="BJ104" s="147"/>
      <c r="BK104" s="149"/>
      <c r="BL104" s="149"/>
      <c r="BM104" s="149"/>
      <c r="BN104" s="149"/>
      <c r="BO104" s="149"/>
      <c r="BP104" s="150"/>
      <c r="BQ104" s="150"/>
      <c r="BR104" s="151"/>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row>
    <row r="105" spans="1:91" s="140" customFormat="1">
      <c r="A105" s="95"/>
      <c r="B105" s="144"/>
      <c r="C105" s="160"/>
      <c r="D105" s="144"/>
      <c r="E105" s="160"/>
      <c r="F105" s="238"/>
      <c r="G105" s="141"/>
      <c r="H105" s="142"/>
      <c r="I105" s="143" t="s">
        <v>7</v>
      </c>
      <c r="J105" s="144"/>
      <c r="K105" s="316" t="s">
        <v>347</v>
      </c>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44"/>
      <c r="AU105" s="144"/>
      <c r="AV105" s="144"/>
      <c r="AW105" s="144"/>
      <c r="AX105" s="144"/>
      <c r="AY105" s="145"/>
      <c r="AZ105" s="146"/>
      <c r="BA105" s="144"/>
      <c r="BB105" s="144"/>
      <c r="BC105" s="144"/>
      <c r="BD105" s="146"/>
      <c r="BE105" s="175"/>
      <c r="BF105" s="147"/>
      <c r="BG105" s="148"/>
      <c r="BH105" s="148"/>
      <c r="BI105" s="148"/>
      <c r="BJ105" s="147"/>
      <c r="BK105" s="149"/>
      <c r="BL105" s="149"/>
      <c r="BM105" s="149"/>
      <c r="BN105" s="149"/>
      <c r="BO105" s="149"/>
      <c r="BP105" s="150"/>
      <c r="BQ105" s="150"/>
      <c r="BR105" s="151"/>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row>
    <row r="106" spans="1:91" s="140" customFormat="1">
      <c r="A106" s="95"/>
      <c r="B106" s="144"/>
      <c r="C106" s="160"/>
      <c r="D106" s="144"/>
      <c r="E106" s="160"/>
      <c r="F106" s="238"/>
      <c r="G106" s="141"/>
      <c r="H106" s="142"/>
      <c r="I106" s="143" t="s">
        <v>8</v>
      </c>
      <c r="J106" s="144"/>
      <c r="K106" s="316" t="s">
        <v>380</v>
      </c>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44"/>
      <c r="AU106" s="144"/>
      <c r="AV106" s="144"/>
      <c r="AW106" s="144"/>
      <c r="AX106" s="144"/>
      <c r="AY106" s="145"/>
      <c r="AZ106" s="146"/>
      <c r="BA106" s="144"/>
      <c r="BB106" s="144"/>
      <c r="BC106" s="144"/>
      <c r="BD106" s="146"/>
      <c r="BE106" s="175"/>
      <c r="BF106" s="147"/>
      <c r="BG106" s="148"/>
      <c r="BH106" s="148"/>
      <c r="BI106" s="148"/>
      <c r="BJ106" s="147"/>
      <c r="BK106" s="149"/>
      <c r="BL106" s="149"/>
      <c r="BM106" s="149"/>
      <c r="BN106" s="149"/>
      <c r="BO106" s="149"/>
      <c r="BP106" s="150"/>
      <c r="BQ106" s="150"/>
      <c r="BR106" s="151"/>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row>
    <row r="107" spans="1:91" s="19" customFormat="1" ht="3.75" customHeight="1">
      <c r="A107" s="95"/>
      <c r="B107" s="129"/>
      <c r="C107" s="159"/>
      <c r="D107" s="129"/>
      <c r="E107" s="159"/>
      <c r="F107" s="234"/>
      <c r="G107" s="132"/>
      <c r="H107" s="136"/>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8"/>
      <c r="AZ107" s="130"/>
      <c r="BA107" s="129"/>
      <c r="BB107" s="129"/>
      <c r="BC107" s="129"/>
      <c r="BD107" s="130"/>
      <c r="BE107" s="174"/>
      <c r="BF107" s="62"/>
      <c r="BG107" s="57"/>
      <c r="BH107" s="57"/>
      <c r="BI107" s="57"/>
      <c r="BJ107" s="62"/>
      <c r="BK107" s="58"/>
      <c r="BL107" s="58"/>
      <c r="BM107" s="58"/>
      <c r="BN107" s="58"/>
      <c r="BO107" s="58"/>
      <c r="BP107" s="131"/>
      <c r="BQ107" s="131"/>
      <c r="BR107" s="84"/>
      <c r="BS107" s="57"/>
      <c r="BT107" s="57"/>
      <c r="BU107" s="57"/>
      <c r="BV107" s="57"/>
      <c r="BW107" s="57"/>
      <c r="BX107" s="57"/>
      <c r="BY107" s="57"/>
      <c r="BZ107" s="57"/>
      <c r="CA107" s="57"/>
      <c r="CB107" s="57"/>
      <c r="CC107" s="57"/>
      <c r="CD107" s="57"/>
      <c r="CE107" s="57"/>
      <c r="CF107" s="57"/>
      <c r="CG107" s="57"/>
      <c r="CH107" s="57"/>
      <c r="CI107" s="57"/>
      <c r="CJ107" s="57"/>
      <c r="CK107" s="57"/>
      <c r="CL107" s="57"/>
      <c r="CM107" s="57"/>
    </row>
    <row r="108" spans="1:91" s="19" customFormat="1">
      <c r="A108" s="95"/>
      <c r="B108" s="129"/>
      <c r="C108" s="159"/>
      <c r="D108" s="129"/>
      <c r="E108" s="159"/>
      <c r="F108" s="234"/>
      <c r="G108" s="236" t="str">
        <f>CONCATENATE(E97,".3")</f>
        <v>2.5.3</v>
      </c>
      <c r="H108" s="133"/>
      <c r="I108" s="134" t="s">
        <v>328</v>
      </c>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5"/>
      <c r="AZ108" s="130"/>
      <c r="BA108" s="1011"/>
      <c r="BB108" s="1012"/>
      <c r="BC108" s="1013"/>
      <c r="BD108" s="130"/>
      <c r="BE108" s="174"/>
      <c r="BF108" s="62"/>
      <c r="BG108" s="57"/>
      <c r="BH108" s="57"/>
      <c r="BI108" s="57"/>
      <c r="BJ108" s="147"/>
      <c r="BK108" s="149"/>
      <c r="BL108" s="149"/>
      <c r="BM108" s="149"/>
      <c r="BN108" s="149"/>
      <c r="BO108" s="149"/>
      <c r="BP108" s="124" t="str">
        <f>IF(OR(BA108="x",BA108=""),"",IF(AND($BO$30=1,BK108&lt;&gt;""),1,IF(AND($BO$30=2,BL108&lt;&gt;""),1,IF(AND($BO$30=3,BM108&lt;&gt;""),1,IF(AND($BO$30=4,BN108&lt;&gt;""),1,IF(AND($BO$30=5,BO108&lt;&gt;""),1,0))))))</f>
        <v/>
      </c>
      <c r="BQ108" s="65">
        <f>IF(BR99=0,0,IF(OR(BA108="x",BA108=""),0,BA108))</f>
        <v>0</v>
      </c>
      <c r="BR108" s="151"/>
      <c r="BS108" s="57"/>
      <c r="BT108" s="57"/>
      <c r="BU108" s="57"/>
      <c r="BV108" s="57"/>
      <c r="BW108" s="57"/>
      <c r="BX108" s="57"/>
      <c r="BY108" s="57"/>
      <c r="BZ108" s="57"/>
      <c r="CA108" s="57"/>
      <c r="CB108" s="57"/>
      <c r="CC108" s="57"/>
      <c r="CD108" s="57"/>
      <c r="CE108" s="57"/>
      <c r="CF108" s="57"/>
      <c r="CG108" s="57"/>
      <c r="CH108" s="57"/>
      <c r="CI108" s="57"/>
      <c r="CJ108" s="57"/>
      <c r="CK108" s="57"/>
      <c r="CL108" s="57"/>
      <c r="CM108" s="57"/>
    </row>
    <row r="109" spans="1:91" s="19" customFormat="1" ht="3.75" customHeight="1">
      <c r="A109" s="95"/>
      <c r="B109" s="129"/>
      <c r="C109" s="159"/>
      <c r="D109" s="129"/>
      <c r="E109" s="159"/>
      <c r="F109" s="234"/>
      <c r="G109" s="132"/>
      <c r="H109" s="136"/>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8"/>
      <c r="AZ109" s="130"/>
      <c r="BA109" s="129"/>
      <c r="BB109" s="129"/>
      <c r="BC109" s="129"/>
      <c r="BD109" s="130"/>
      <c r="BE109" s="174"/>
      <c r="BF109" s="62"/>
      <c r="BG109" s="57"/>
      <c r="BH109" s="57"/>
      <c r="BI109" s="57"/>
      <c r="BJ109" s="147"/>
      <c r="BK109" s="149"/>
      <c r="BL109" s="149"/>
      <c r="BM109" s="149"/>
      <c r="BN109" s="149"/>
      <c r="BO109" s="149"/>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c r="CL109" s="57"/>
      <c r="CM109" s="57"/>
    </row>
    <row r="110" spans="1:91" s="19" customFormat="1">
      <c r="A110" s="95"/>
      <c r="B110" s="129"/>
      <c r="C110" s="159"/>
      <c r="D110" s="129"/>
      <c r="E110" s="159"/>
      <c r="F110" s="234"/>
      <c r="G110" s="236" t="str">
        <f>CONCATENATE(E97,".4")</f>
        <v>2.5.4</v>
      </c>
      <c r="H110" s="133"/>
      <c r="I110" s="134" t="s">
        <v>9</v>
      </c>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5"/>
      <c r="AZ110" s="130"/>
      <c r="BA110" s="1011"/>
      <c r="BB110" s="1012"/>
      <c r="BC110" s="1013"/>
      <c r="BD110" s="130"/>
      <c r="BE110" s="174"/>
      <c r="BF110" s="62"/>
      <c r="BG110" s="57"/>
      <c r="BH110" s="57"/>
      <c r="BI110" s="57"/>
      <c r="BJ110" s="147"/>
      <c r="BK110" s="149"/>
      <c r="BL110" s="149"/>
      <c r="BM110" s="149"/>
      <c r="BN110" s="149"/>
      <c r="BO110" s="149"/>
      <c r="BP110" s="124" t="str">
        <f>IF(OR(BA110="x",BA110=""),"",IF(AND($BO$30=1,BK110&lt;&gt;""),1,IF(AND($BO$30=2,BL110&lt;&gt;""),1,IF(AND($BO$30=3,BM110&lt;&gt;""),1,IF(AND($BO$30=4,BN110&lt;&gt;""),1,IF(AND($BO$30=5,BO110&lt;&gt;""),1,0))))))</f>
        <v/>
      </c>
      <c r="BQ110" s="65">
        <f>IF(BR99=0,0,IF(OR(BA110="x",BA110=""),0,BA110))</f>
        <v>0</v>
      </c>
      <c r="BR110" s="151"/>
      <c r="BS110" s="57"/>
      <c r="BT110" s="57"/>
      <c r="BU110" s="57"/>
      <c r="BV110" s="57"/>
      <c r="BW110" s="57"/>
      <c r="BX110" s="57"/>
      <c r="BY110" s="57"/>
      <c r="BZ110" s="57"/>
      <c r="CA110" s="57"/>
      <c r="CB110" s="57"/>
      <c r="CC110" s="57"/>
      <c r="CD110" s="57"/>
      <c r="CE110" s="57"/>
      <c r="CF110" s="57"/>
      <c r="CG110" s="57"/>
      <c r="CH110" s="57"/>
      <c r="CI110" s="57"/>
      <c r="CJ110" s="57"/>
      <c r="CK110" s="57"/>
      <c r="CL110" s="57"/>
      <c r="CM110" s="57"/>
    </row>
    <row r="111" spans="1:91" s="19" customFormat="1" ht="3.75" customHeight="1">
      <c r="A111" s="95"/>
      <c r="B111" s="129"/>
      <c r="C111" s="159"/>
      <c r="D111" s="129"/>
      <c r="E111" s="159"/>
      <c r="F111" s="234"/>
      <c r="G111" s="132"/>
      <c r="H111" s="136"/>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8"/>
      <c r="AZ111" s="130"/>
      <c r="BA111" s="129"/>
      <c r="BB111" s="129"/>
      <c r="BC111" s="129"/>
      <c r="BD111" s="130"/>
      <c r="BE111" s="174"/>
      <c r="BF111" s="62"/>
      <c r="BG111" s="57"/>
      <c r="BH111" s="57"/>
      <c r="BI111" s="57"/>
      <c r="BJ111" s="147"/>
      <c r="BK111" s="149"/>
      <c r="BL111" s="149"/>
      <c r="BM111" s="149"/>
      <c r="BN111" s="149"/>
      <c r="BO111" s="149"/>
      <c r="BP111" s="78"/>
      <c r="BQ111" s="78"/>
      <c r="BR111" s="84"/>
      <c r="BS111" s="57"/>
      <c r="BT111" s="57"/>
      <c r="BU111" s="57"/>
      <c r="BV111" s="57"/>
      <c r="BW111" s="57"/>
      <c r="BX111" s="57"/>
      <c r="BY111" s="57"/>
      <c r="BZ111" s="57"/>
      <c r="CA111" s="57"/>
      <c r="CB111" s="57"/>
      <c r="CC111" s="57"/>
      <c r="CD111" s="57"/>
      <c r="CE111" s="57"/>
      <c r="CF111" s="57"/>
      <c r="CG111" s="57"/>
      <c r="CH111" s="57"/>
      <c r="CI111" s="57"/>
      <c r="CJ111" s="57"/>
      <c r="CK111" s="57"/>
      <c r="CL111" s="57"/>
      <c r="CM111" s="57"/>
    </row>
    <row r="112" spans="1:91" s="19" customFormat="1">
      <c r="A112" s="95"/>
      <c r="B112" s="129"/>
      <c r="C112" s="159"/>
      <c r="D112" s="129"/>
      <c r="E112" s="159"/>
      <c r="F112" s="234"/>
      <c r="G112" s="127"/>
      <c r="H112" s="128"/>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30"/>
      <c r="BA112" s="129"/>
      <c r="BB112" s="129"/>
      <c r="BC112" s="129"/>
      <c r="BD112" s="130"/>
      <c r="BE112" s="174"/>
      <c r="BF112" s="62"/>
      <c r="BG112" s="57"/>
      <c r="BH112" s="57"/>
      <c r="BI112" s="57"/>
      <c r="BJ112" s="62"/>
      <c r="BK112" s="265" t="s">
        <v>228</v>
      </c>
      <c r="BL112" s="266"/>
      <c r="BM112" s="266"/>
      <c r="BN112" s="266"/>
      <c r="BO112" s="267"/>
      <c r="BP112" s="131"/>
      <c r="BQ112" s="131"/>
      <c r="BR112" s="84"/>
      <c r="BS112" s="57"/>
      <c r="BT112" s="57"/>
      <c r="BU112" s="57"/>
      <c r="BV112" s="57"/>
      <c r="BW112" s="57"/>
      <c r="BX112" s="57"/>
      <c r="BY112" s="57"/>
      <c r="BZ112" s="57"/>
      <c r="CA112" s="57"/>
      <c r="CB112" s="57"/>
      <c r="CC112" s="57"/>
      <c r="CD112" s="57"/>
      <c r="CE112" s="57"/>
      <c r="CF112" s="57"/>
      <c r="CG112" s="57"/>
      <c r="CH112" s="57"/>
      <c r="CI112" s="57"/>
      <c r="CJ112" s="57"/>
      <c r="CK112" s="57"/>
      <c r="CL112" s="57"/>
      <c r="CM112" s="57"/>
    </row>
    <row r="113" spans="1:91" s="19" customFormat="1">
      <c r="A113" s="95"/>
      <c r="B113" s="129"/>
      <c r="C113" s="159"/>
      <c r="D113" s="129"/>
      <c r="E113" s="237" t="str">
        <f>CONCATENATE($C$31,"6")</f>
        <v>2.6</v>
      </c>
      <c r="F113" s="235"/>
      <c r="G113" s="1023" t="str">
        <f>IF(F22="","",F22)</f>
        <v>Containment System</v>
      </c>
      <c r="H113" s="1024"/>
      <c r="I113" s="1024"/>
      <c r="J113" s="1024"/>
      <c r="K113" s="1024"/>
      <c r="L113" s="1024"/>
      <c r="M113" s="1024"/>
      <c r="N113" s="1024"/>
      <c r="O113" s="1024"/>
      <c r="P113" s="1024"/>
      <c r="Q113" s="1024"/>
      <c r="R113" s="1024"/>
      <c r="S113" s="1024"/>
      <c r="T113" s="1024"/>
      <c r="U113" s="1024"/>
      <c r="V113" s="1024"/>
      <c r="W113" s="1024"/>
      <c r="X113" s="1024"/>
      <c r="Y113" s="1024"/>
      <c r="Z113" s="1024"/>
      <c r="AA113" s="1024"/>
      <c r="AB113" s="1024"/>
      <c r="AC113" s="1024"/>
      <c r="AD113" s="1024"/>
      <c r="AE113" s="1024"/>
      <c r="AF113" s="1024"/>
      <c r="AG113" s="1024"/>
      <c r="AH113" s="1024"/>
      <c r="AI113" s="1024"/>
      <c r="AJ113" s="1024"/>
      <c r="AK113" s="1024"/>
      <c r="AL113" s="1024"/>
      <c r="AM113" s="1024"/>
      <c r="AN113" s="1024"/>
      <c r="AO113" s="1024"/>
      <c r="AP113" s="1025"/>
      <c r="AQ113" s="1025"/>
      <c r="AR113" s="1025"/>
      <c r="AS113" s="1025"/>
      <c r="AT113" s="1025"/>
      <c r="AU113" s="1025"/>
      <c r="AV113" s="1025"/>
      <c r="AW113" s="1025"/>
      <c r="AX113" s="1025"/>
      <c r="AY113" s="1025"/>
      <c r="AZ113" s="1021" t="str">
        <f>IF(BA115="N",BQ113,IF(BR115=0,"",IF(BA115="Y",SUM(BQ113/BP113),"")))</f>
        <v/>
      </c>
      <c r="BA113" s="1021"/>
      <c r="BB113" s="1021"/>
      <c r="BC113" s="1021"/>
      <c r="BD113" s="1022"/>
      <c r="BE113" s="47"/>
      <c r="BF113" s="62"/>
      <c r="BG113" s="57"/>
      <c r="BH113" s="57"/>
      <c r="BI113" s="57"/>
      <c r="BJ113" s="60" t="s">
        <v>227</v>
      </c>
      <c r="BK113" s="60">
        <v>1</v>
      </c>
      <c r="BL113" s="163">
        <v>2</v>
      </c>
      <c r="BM113" s="60">
        <v>3</v>
      </c>
      <c r="BN113" s="60">
        <v>4</v>
      </c>
      <c r="BO113" s="60">
        <v>5</v>
      </c>
      <c r="BP113" s="65">
        <f>IF(BA115="N",8,IF(BR115=0,0,IF(BP115="",0,8)))</f>
        <v>0</v>
      </c>
      <c r="BQ113" s="65">
        <f>SUM(BQ115:BQ126)</f>
        <v>0</v>
      </c>
      <c r="BR113" s="164" t="str">
        <f>IF(BA115="N",0,IF(BP113=0,"",IF(SUM(BQ113/BP113)&gt;1,1,SUM(BQ113/BP113))))</f>
        <v/>
      </c>
      <c r="BS113" s="57"/>
      <c r="BT113" s="57"/>
      <c r="BU113" s="57"/>
      <c r="BV113" s="57"/>
      <c r="BW113" s="57"/>
      <c r="BX113" s="57"/>
      <c r="BY113" s="57"/>
      <c r="BZ113" s="57"/>
      <c r="CA113" s="57"/>
      <c r="CB113" s="57"/>
      <c r="CC113" s="57"/>
      <c r="CD113" s="57"/>
      <c r="CE113" s="57"/>
      <c r="CF113" s="57"/>
      <c r="CG113" s="57"/>
      <c r="CH113" s="57"/>
      <c r="CI113" s="57"/>
      <c r="CJ113" s="57"/>
      <c r="CK113" s="57"/>
      <c r="CL113" s="57"/>
      <c r="CM113" s="57"/>
    </row>
    <row r="114" spans="1:91" s="19" customFormat="1" ht="3.75" customHeight="1">
      <c r="A114" s="95"/>
      <c r="B114" s="129"/>
      <c r="C114" s="159"/>
      <c r="D114" s="129"/>
      <c r="E114" s="159"/>
      <c r="F114" s="234"/>
      <c r="G114" s="39"/>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40"/>
      <c r="BA114" s="40"/>
      <c r="BB114" s="40"/>
      <c r="BC114" s="40"/>
      <c r="BD114" s="128"/>
      <c r="BE114" s="174"/>
      <c r="BF114" s="62"/>
      <c r="BG114" s="57"/>
      <c r="BH114" s="57"/>
      <c r="BI114" s="57"/>
      <c r="BJ114" s="85"/>
      <c r="BK114" s="77"/>
      <c r="BL114" s="77"/>
      <c r="BM114" s="58"/>
      <c r="BN114" s="58"/>
      <c r="BO114" s="58"/>
      <c r="BP114" s="78"/>
      <c r="BQ114" s="78"/>
      <c r="BR114" s="79"/>
      <c r="BS114" s="57"/>
      <c r="BT114" s="57"/>
      <c r="BU114" s="57"/>
      <c r="BV114" s="57"/>
      <c r="BW114" s="57"/>
      <c r="BX114" s="57"/>
      <c r="BY114" s="57"/>
      <c r="BZ114" s="57"/>
      <c r="CA114" s="57"/>
      <c r="CB114" s="57"/>
      <c r="CC114" s="57"/>
      <c r="CD114" s="57"/>
      <c r="CE114" s="57"/>
      <c r="CF114" s="57"/>
      <c r="CG114" s="57"/>
      <c r="CH114" s="57"/>
      <c r="CI114" s="57"/>
      <c r="CJ114" s="57"/>
      <c r="CK114" s="57"/>
      <c r="CL114" s="57"/>
      <c r="CM114" s="57"/>
    </row>
    <row r="115" spans="1:91" s="19" customFormat="1">
      <c r="A115" s="95"/>
      <c r="B115" s="129"/>
      <c r="C115" s="159"/>
      <c r="D115" s="129"/>
      <c r="E115" s="159"/>
      <c r="F115" s="234"/>
      <c r="G115" s="236" t="str">
        <f>CONCATENATE(E113,".1")</f>
        <v>2.6.1</v>
      </c>
      <c r="H115" s="133"/>
      <c r="I115" s="134" t="s">
        <v>3</v>
      </c>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55" t="s">
        <v>12</v>
      </c>
      <c r="AX115" s="134"/>
      <c r="AY115" s="135"/>
      <c r="AZ115" s="130"/>
      <c r="BA115" s="1011"/>
      <c r="BB115" s="1012"/>
      <c r="BC115" s="1013"/>
      <c r="BD115" s="130"/>
      <c r="BE115" s="174"/>
      <c r="BF115" s="62"/>
      <c r="BG115" s="57"/>
      <c r="BH115" s="57"/>
      <c r="BI115" s="57"/>
      <c r="BJ115" s="64" t="s">
        <v>88</v>
      </c>
      <c r="BK115" s="76" t="s">
        <v>16</v>
      </c>
      <c r="BL115" s="76" t="s">
        <v>16</v>
      </c>
      <c r="BM115" s="76" t="s">
        <v>16</v>
      </c>
      <c r="BN115" s="76" t="s">
        <v>16</v>
      </c>
      <c r="BO115" s="76" t="s">
        <v>16</v>
      </c>
      <c r="BP115" s="124" t="str">
        <f>IF(OR(BA115="x",BA115=""),"",IF(AND($BO$30=1,BK115&lt;&gt;""),1,IF(AND($BO$30=2,BL115&lt;&gt;""),1,IF(AND($BO$30=3,BM115&lt;&gt;""),1,IF(AND($BO$30=4,BN115&lt;&gt;""),1,IF(AND($BO$30=5,BO115&lt;&gt;""),1,0))))))</f>
        <v/>
      </c>
      <c r="BQ115" s="65">
        <f>IF(BR115=0,0,IF(OR(BA115="x",BA115=""),0,IF(BA115="Y",2,0)))</f>
        <v>0</v>
      </c>
      <c r="BR115" s="126">
        <f>IF(BA115="N",0,SUM(BK116:BO116))</f>
        <v>1</v>
      </c>
      <c r="BS115" s="57"/>
      <c r="BT115" s="57"/>
      <c r="BU115" s="57"/>
      <c r="BV115" s="57"/>
      <c r="BW115" s="57"/>
      <c r="BX115" s="57"/>
      <c r="BY115" s="57"/>
      <c r="BZ115" s="57"/>
      <c r="CA115" s="57"/>
      <c r="CB115" s="57"/>
      <c r="CC115" s="57"/>
      <c r="CD115" s="57"/>
      <c r="CE115" s="57"/>
      <c r="CF115" s="57"/>
      <c r="CG115" s="57"/>
      <c r="CH115" s="57"/>
      <c r="CI115" s="57"/>
      <c r="CJ115" s="57"/>
      <c r="CK115" s="57"/>
      <c r="CL115" s="57"/>
      <c r="CM115" s="57"/>
    </row>
    <row r="116" spans="1:91" s="19" customFormat="1" ht="3.75" customHeight="1">
      <c r="A116" s="95"/>
      <c r="B116" s="129"/>
      <c r="C116" s="159"/>
      <c r="D116" s="129"/>
      <c r="E116" s="159"/>
      <c r="F116" s="234"/>
      <c r="G116" s="132"/>
      <c r="H116" s="136"/>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8"/>
      <c r="AZ116" s="130"/>
      <c r="BA116" s="129"/>
      <c r="BB116" s="129"/>
      <c r="BC116" s="129"/>
      <c r="BD116" s="130"/>
      <c r="BE116" s="174"/>
      <c r="BF116" s="62"/>
      <c r="BG116" s="57"/>
      <c r="BH116" s="57"/>
      <c r="BI116" s="57"/>
      <c r="BJ116" s="125"/>
      <c r="BK116" s="126">
        <f>IF(AND($BO$30=1,BK115&lt;&gt;""),1,0)</f>
        <v>1</v>
      </c>
      <c r="BL116" s="126">
        <f>IF(AND($BO$30=2,BL115&lt;&gt;""),1,0)</f>
        <v>0</v>
      </c>
      <c r="BM116" s="126">
        <f>IF(AND($BO$30=3,BM115&lt;&gt;""),1,0)</f>
        <v>0</v>
      </c>
      <c r="BN116" s="126">
        <f>IF(AND($BO$30=4,BN115&lt;&gt;""),1,0)</f>
        <v>0</v>
      </c>
      <c r="BO116" s="126">
        <f>IF(AND($BO$30=5,BO115&lt;&gt;""),1,0)</f>
        <v>0</v>
      </c>
      <c r="BP116" s="78"/>
      <c r="BQ116" s="78"/>
      <c r="BR116" s="84"/>
      <c r="BS116" s="57"/>
      <c r="BT116" s="57"/>
      <c r="BU116" s="57"/>
      <c r="BV116" s="57"/>
      <c r="BW116" s="57"/>
      <c r="BX116" s="57"/>
      <c r="BY116" s="57"/>
      <c r="BZ116" s="57"/>
      <c r="CA116" s="57"/>
      <c r="CB116" s="57"/>
      <c r="CC116" s="57"/>
      <c r="CD116" s="57"/>
      <c r="CE116" s="57"/>
      <c r="CF116" s="57"/>
      <c r="CG116" s="57"/>
      <c r="CH116" s="57"/>
      <c r="CI116" s="57"/>
      <c r="CJ116" s="57"/>
      <c r="CK116" s="57"/>
      <c r="CL116" s="57"/>
      <c r="CM116" s="57"/>
    </row>
    <row r="117" spans="1:91" s="19" customFormat="1">
      <c r="A117" s="95"/>
      <c r="B117" s="129"/>
      <c r="C117" s="159"/>
      <c r="D117" s="129"/>
      <c r="E117" s="159"/>
      <c r="F117" s="234"/>
      <c r="G117" s="236" t="str">
        <f>CONCATENATE(E113,".2")</f>
        <v>2.6.2</v>
      </c>
      <c r="H117" s="133"/>
      <c r="I117" s="134" t="s">
        <v>329</v>
      </c>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5"/>
      <c r="AZ117" s="130"/>
      <c r="BA117" s="1011"/>
      <c r="BB117" s="1012"/>
      <c r="BC117" s="1013"/>
      <c r="BD117" s="130"/>
      <c r="BE117" s="174"/>
      <c r="BF117" s="62"/>
      <c r="BG117" s="57"/>
      <c r="BH117" s="57"/>
      <c r="BI117" s="57"/>
      <c r="BJ117" s="147"/>
      <c r="BK117" s="149"/>
      <c r="BL117" s="149"/>
      <c r="BM117" s="149"/>
      <c r="BN117" s="149"/>
      <c r="BO117" s="149"/>
      <c r="BP117" s="124" t="str">
        <f>IF(OR(BA117="x",BA117=""),"",IF(AND($BO$30=1,BK117&lt;&gt;""),1,IF(AND($BO$30=2,BL117&lt;&gt;""),1,IF(AND($BO$30=3,BM117&lt;&gt;""),1,IF(AND($BO$30=4,BN117&lt;&gt;""),1,IF(AND($BO$30=5,BO117&lt;&gt;""),1,0))))))</f>
        <v/>
      </c>
      <c r="BQ117" s="65">
        <f>IF(BR115=0,0,IF(OR(BA117="x",BA117=""),0,BA117))</f>
        <v>0</v>
      </c>
      <c r="BR117" s="151"/>
      <c r="BS117" s="57"/>
      <c r="BT117" s="57"/>
      <c r="BU117" s="57"/>
      <c r="BV117" s="57"/>
      <c r="BW117" s="57"/>
      <c r="BX117" s="57"/>
      <c r="BY117" s="57"/>
      <c r="BZ117" s="57"/>
      <c r="CA117" s="57"/>
      <c r="CB117" s="57"/>
      <c r="CC117" s="57"/>
      <c r="CD117" s="57"/>
      <c r="CE117" s="57"/>
      <c r="CF117" s="57"/>
      <c r="CG117" s="57"/>
      <c r="CH117" s="57"/>
      <c r="CI117" s="57"/>
      <c r="CJ117" s="57"/>
      <c r="CK117" s="57"/>
      <c r="CL117" s="57"/>
      <c r="CM117" s="57"/>
    </row>
    <row r="118" spans="1:91" s="140" customFormat="1">
      <c r="A118" s="95"/>
      <c r="B118" s="144"/>
      <c r="C118" s="160"/>
      <c r="D118" s="144"/>
      <c r="E118" s="160"/>
      <c r="F118" s="238"/>
      <c r="G118" s="141"/>
      <c r="H118" s="142"/>
      <c r="I118" s="143" t="s">
        <v>4</v>
      </c>
      <c r="J118" s="144"/>
      <c r="K118" s="139" t="s">
        <v>221</v>
      </c>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44"/>
      <c r="AU118" s="144"/>
      <c r="AV118" s="144"/>
      <c r="AW118" s="144"/>
      <c r="AX118" s="144"/>
      <c r="AY118" s="145"/>
      <c r="AZ118" s="146"/>
      <c r="BA118" s="144"/>
      <c r="BB118" s="144"/>
      <c r="BC118" s="144"/>
      <c r="BD118" s="146"/>
      <c r="BE118" s="175"/>
      <c r="BF118" s="147"/>
      <c r="BG118" s="148"/>
      <c r="BH118" s="148"/>
      <c r="BI118" s="148"/>
      <c r="BJ118" s="147"/>
      <c r="BK118" s="149"/>
      <c r="BL118" s="149"/>
      <c r="BM118" s="149"/>
      <c r="BN118" s="149"/>
      <c r="BO118" s="149"/>
      <c r="BP118" s="152"/>
      <c r="BQ118" s="152"/>
      <c r="BR118" s="151"/>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row>
    <row r="119" spans="1:91" s="140" customFormat="1">
      <c r="A119" s="95"/>
      <c r="B119" s="144"/>
      <c r="C119" s="160"/>
      <c r="D119" s="144"/>
      <c r="E119" s="160"/>
      <c r="F119" s="238"/>
      <c r="G119" s="141"/>
      <c r="H119" s="142"/>
      <c r="I119" s="143" t="s">
        <v>5</v>
      </c>
      <c r="J119" s="144"/>
      <c r="K119" s="139" t="s">
        <v>141</v>
      </c>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44"/>
      <c r="AU119" s="144"/>
      <c r="AV119" s="144"/>
      <c r="AW119" s="144"/>
      <c r="AX119" s="144"/>
      <c r="AY119" s="145"/>
      <c r="AZ119" s="146"/>
      <c r="BA119" s="144"/>
      <c r="BB119" s="144"/>
      <c r="BC119" s="144"/>
      <c r="BD119" s="146"/>
      <c r="BE119" s="175"/>
      <c r="BF119" s="147"/>
      <c r="BG119" s="148"/>
      <c r="BH119" s="148"/>
      <c r="BI119" s="148"/>
      <c r="BJ119" s="147"/>
      <c r="BK119" s="149"/>
      <c r="BL119" s="149"/>
      <c r="BM119" s="149"/>
      <c r="BN119" s="149"/>
      <c r="BO119" s="149"/>
      <c r="BP119" s="150"/>
      <c r="BQ119" s="150"/>
      <c r="BR119" s="151"/>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row>
    <row r="120" spans="1:91" s="140" customFormat="1">
      <c r="A120" s="95"/>
      <c r="B120" s="144"/>
      <c r="C120" s="160"/>
      <c r="D120" s="144"/>
      <c r="E120" s="160"/>
      <c r="F120" s="238"/>
      <c r="G120" s="141"/>
      <c r="H120" s="142"/>
      <c r="I120" s="143" t="s">
        <v>6</v>
      </c>
      <c r="J120" s="144"/>
      <c r="K120" s="139" t="s">
        <v>142</v>
      </c>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44"/>
      <c r="AU120" s="144"/>
      <c r="AV120" s="144"/>
      <c r="AW120" s="144"/>
      <c r="AX120" s="144"/>
      <c r="AY120" s="145"/>
      <c r="AZ120" s="146"/>
      <c r="BA120" s="144"/>
      <c r="BB120" s="144"/>
      <c r="BC120" s="144"/>
      <c r="BD120" s="146"/>
      <c r="BE120" s="175"/>
      <c r="BF120" s="147"/>
      <c r="BG120" s="148"/>
      <c r="BH120" s="148"/>
      <c r="BI120" s="148"/>
      <c r="BJ120" s="147"/>
      <c r="BK120" s="149"/>
      <c r="BL120" s="149"/>
      <c r="BM120" s="149"/>
      <c r="BN120" s="149"/>
      <c r="BO120" s="149"/>
      <c r="BP120" s="150"/>
      <c r="BQ120" s="150"/>
      <c r="BR120" s="151"/>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row>
    <row r="121" spans="1:91" s="140" customFormat="1">
      <c r="A121" s="95"/>
      <c r="B121" s="144"/>
      <c r="C121" s="160"/>
      <c r="D121" s="144"/>
      <c r="E121" s="160"/>
      <c r="F121" s="238"/>
      <c r="G121" s="141"/>
      <c r="H121" s="142"/>
      <c r="I121" s="143" t="s">
        <v>7</v>
      </c>
      <c r="J121" s="144"/>
      <c r="K121" s="139" t="s">
        <v>143</v>
      </c>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44"/>
      <c r="AU121" s="144"/>
      <c r="AV121" s="144"/>
      <c r="AW121" s="144"/>
      <c r="AX121" s="144"/>
      <c r="AY121" s="145"/>
      <c r="AZ121" s="146"/>
      <c r="BA121" s="144"/>
      <c r="BB121" s="144"/>
      <c r="BC121" s="144"/>
      <c r="BD121" s="146"/>
      <c r="BE121" s="175"/>
      <c r="BF121" s="147"/>
      <c r="BG121" s="148"/>
      <c r="BH121" s="148"/>
      <c r="BI121" s="148"/>
      <c r="BJ121" s="147"/>
      <c r="BK121" s="149"/>
      <c r="BL121" s="149"/>
      <c r="BM121" s="149"/>
      <c r="BN121" s="149"/>
      <c r="BO121" s="149"/>
      <c r="BP121" s="150"/>
      <c r="BQ121" s="150"/>
      <c r="BR121" s="151"/>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row>
    <row r="122" spans="1:91" s="140" customFormat="1">
      <c r="A122" s="95"/>
      <c r="B122" s="144"/>
      <c r="C122" s="160"/>
      <c r="D122" s="144"/>
      <c r="E122" s="160"/>
      <c r="F122" s="238"/>
      <c r="G122" s="141"/>
      <c r="H122" s="142"/>
      <c r="I122" s="143" t="s">
        <v>8</v>
      </c>
      <c r="J122" s="144"/>
      <c r="K122" s="316" t="s">
        <v>296</v>
      </c>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44"/>
      <c r="AU122" s="144"/>
      <c r="AV122" s="144"/>
      <c r="AW122" s="144"/>
      <c r="AX122" s="144"/>
      <c r="AY122" s="145"/>
      <c r="AZ122" s="146"/>
      <c r="BA122" s="144"/>
      <c r="BB122" s="144"/>
      <c r="BC122" s="144"/>
      <c r="BD122" s="146"/>
      <c r="BE122" s="175"/>
      <c r="BF122" s="147"/>
      <c r="BG122" s="148"/>
      <c r="BH122" s="148"/>
      <c r="BI122" s="148"/>
      <c r="BJ122" s="147"/>
      <c r="BK122" s="149"/>
      <c r="BL122" s="149"/>
      <c r="BM122" s="149"/>
      <c r="BN122" s="149"/>
      <c r="BO122" s="149"/>
      <c r="BP122" s="150"/>
      <c r="BQ122" s="150"/>
      <c r="BR122" s="151"/>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row>
    <row r="123" spans="1:91" s="19" customFormat="1" ht="3.75" customHeight="1">
      <c r="A123" s="95"/>
      <c r="B123" s="129"/>
      <c r="C123" s="159"/>
      <c r="D123" s="129"/>
      <c r="E123" s="159"/>
      <c r="F123" s="234"/>
      <c r="G123" s="132"/>
      <c r="H123" s="136"/>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8"/>
      <c r="AZ123" s="130"/>
      <c r="BA123" s="129"/>
      <c r="BB123" s="129"/>
      <c r="BC123" s="129"/>
      <c r="BD123" s="130"/>
      <c r="BE123" s="174"/>
      <c r="BF123" s="62"/>
      <c r="BG123" s="57"/>
      <c r="BH123" s="57"/>
      <c r="BI123" s="57"/>
      <c r="BJ123" s="62"/>
      <c r="BK123" s="58"/>
      <c r="BL123" s="58"/>
      <c r="BM123" s="58"/>
      <c r="BN123" s="58"/>
      <c r="BO123" s="58"/>
      <c r="BP123" s="131"/>
      <c r="BQ123" s="131"/>
      <c r="BR123" s="84"/>
      <c r="BS123" s="57"/>
      <c r="BT123" s="57"/>
      <c r="BU123" s="57"/>
      <c r="BV123" s="57"/>
      <c r="BW123" s="57"/>
      <c r="BX123" s="57"/>
      <c r="BY123" s="57"/>
      <c r="BZ123" s="57"/>
      <c r="CA123" s="57"/>
      <c r="CB123" s="57"/>
      <c r="CC123" s="57"/>
      <c r="CD123" s="57"/>
      <c r="CE123" s="57"/>
      <c r="CF123" s="57"/>
      <c r="CG123" s="57"/>
      <c r="CH123" s="57"/>
      <c r="CI123" s="57"/>
      <c r="CJ123" s="57"/>
      <c r="CK123" s="57"/>
      <c r="CL123" s="57"/>
      <c r="CM123" s="57"/>
    </row>
    <row r="124" spans="1:91" s="19" customFormat="1">
      <c r="A124" s="95"/>
      <c r="B124" s="129"/>
      <c r="C124" s="159"/>
      <c r="D124" s="129"/>
      <c r="E124" s="159"/>
      <c r="F124" s="234"/>
      <c r="G124" s="236" t="str">
        <f>CONCATENATE(E113,".3")</f>
        <v>2.6.3</v>
      </c>
      <c r="H124" s="133"/>
      <c r="I124" s="134" t="s">
        <v>328</v>
      </c>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5"/>
      <c r="AZ124" s="130"/>
      <c r="BA124" s="1011"/>
      <c r="BB124" s="1012"/>
      <c r="BC124" s="1013"/>
      <c r="BD124" s="130"/>
      <c r="BE124" s="174"/>
      <c r="BF124" s="62"/>
      <c r="BG124" s="57"/>
      <c r="BH124" s="57"/>
      <c r="BI124" s="57"/>
      <c r="BJ124" s="147"/>
      <c r="BK124" s="149"/>
      <c r="BL124" s="149"/>
      <c r="BM124" s="149"/>
      <c r="BN124" s="149"/>
      <c r="BO124" s="149"/>
      <c r="BP124" s="124" t="str">
        <f>IF(OR(BA124="x",BA124=""),"",IF(AND($BO$30=1,BK124&lt;&gt;""),1,IF(AND($BO$30=2,BL124&lt;&gt;""),1,IF(AND($BO$30=3,BM124&lt;&gt;""),1,IF(AND($BO$30=4,BN124&lt;&gt;""),1,IF(AND($BO$30=5,BO124&lt;&gt;""),1,0))))))</f>
        <v/>
      </c>
      <c r="BQ124" s="65">
        <f>IF(BR115=0,0,IF(OR(BA124="x",BA124=""),0,BA124))</f>
        <v>0</v>
      </c>
      <c r="BR124" s="151"/>
      <c r="BS124" s="57"/>
      <c r="BT124" s="57"/>
      <c r="BU124" s="57"/>
      <c r="BV124" s="57"/>
      <c r="BW124" s="57"/>
      <c r="BX124" s="57"/>
      <c r="BY124" s="57"/>
      <c r="BZ124" s="57"/>
      <c r="CA124" s="57"/>
      <c r="CB124" s="57"/>
      <c r="CC124" s="57"/>
      <c r="CD124" s="57"/>
      <c r="CE124" s="57"/>
      <c r="CF124" s="57"/>
      <c r="CG124" s="57"/>
      <c r="CH124" s="57"/>
      <c r="CI124" s="57"/>
      <c r="CJ124" s="57"/>
      <c r="CK124" s="57"/>
      <c r="CL124" s="57"/>
      <c r="CM124" s="57"/>
    </row>
    <row r="125" spans="1:91" s="19" customFormat="1" ht="3.75" customHeight="1">
      <c r="A125" s="95"/>
      <c r="B125" s="129"/>
      <c r="C125" s="159"/>
      <c r="D125" s="129"/>
      <c r="E125" s="159"/>
      <c r="F125" s="234"/>
      <c r="G125" s="132"/>
      <c r="H125" s="136"/>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8"/>
      <c r="AZ125" s="130"/>
      <c r="BA125" s="129"/>
      <c r="BB125" s="129"/>
      <c r="BC125" s="129"/>
      <c r="BD125" s="130"/>
      <c r="BE125" s="174"/>
      <c r="BF125" s="62"/>
      <c r="BG125" s="57"/>
      <c r="BH125" s="57"/>
      <c r="BI125" s="57"/>
      <c r="BJ125" s="147"/>
      <c r="BK125" s="149"/>
      <c r="BL125" s="149"/>
      <c r="BM125" s="149"/>
      <c r="BN125" s="149"/>
      <c r="BO125" s="149"/>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c r="CL125" s="57"/>
      <c r="CM125" s="57"/>
    </row>
    <row r="126" spans="1:91" s="19" customFormat="1">
      <c r="A126" s="95"/>
      <c r="B126" s="129"/>
      <c r="C126" s="159"/>
      <c r="D126" s="129"/>
      <c r="E126" s="159"/>
      <c r="F126" s="234"/>
      <c r="G126" s="236" t="str">
        <f>CONCATENATE(E113,".4")</f>
        <v>2.6.4</v>
      </c>
      <c r="H126" s="133"/>
      <c r="I126" s="134" t="s">
        <v>9</v>
      </c>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5"/>
      <c r="AZ126" s="130"/>
      <c r="BA126" s="1011"/>
      <c r="BB126" s="1012"/>
      <c r="BC126" s="1013"/>
      <c r="BD126" s="130"/>
      <c r="BE126" s="174"/>
      <c r="BF126" s="62"/>
      <c r="BG126" s="57"/>
      <c r="BH126" s="57"/>
      <c r="BI126" s="57"/>
      <c r="BJ126" s="147"/>
      <c r="BK126" s="149"/>
      <c r="BL126" s="149"/>
      <c r="BM126" s="149"/>
      <c r="BN126" s="149"/>
      <c r="BO126" s="149"/>
      <c r="BP126" s="124" t="str">
        <f>IF(OR(BA126="x",BA126=""),"",IF(AND($BO$30=1,BK126&lt;&gt;""),1,IF(AND($BO$30=2,BL126&lt;&gt;""),1,IF(AND($BO$30=3,BM126&lt;&gt;""),1,IF(AND($BO$30=4,BN126&lt;&gt;""),1,IF(AND($BO$30=5,BO126&lt;&gt;""),1,0))))))</f>
        <v/>
      </c>
      <c r="BQ126" s="65">
        <f>IF(BR115=0,0,IF(OR(BA126="x",BA126=""),0,BA126))</f>
        <v>0</v>
      </c>
      <c r="BR126" s="151"/>
      <c r="BS126" s="57"/>
      <c r="BT126" s="57"/>
      <c r="BU126" s="57"/>
      <c r="BV126" s="57"/>
      <c r="BW126" s="57"/>
      <c r="BX126" s="57"/>
      <c r="BY126" s="57"/>
      <c r="BZ126" s="57"/>
      <c r="CA126" s="57"/>
      <c r="CB126" s="57"/>
      <c r="CC126" s="57"/>
      <c r="CD126" s="57"/>
      <c r="CE126" s="57"/>
      <c r="CF126" s="57"/>
      <c r="CG126" s="57"/>
      <c r="CH126" s="57"/>
      <c r="CI126" s="57"/>
      <c r="CJ126" s="57"/>
      <c r="CK126" s="57"/>
      <c r="CL126" s="57"/>
      <c r="CM126" s="57"/>
    </row>
    <row r="127" spans="1:91" s="19" customFormat="1" ht="3.75" customHeight="1">
      <c r="A127" s="95"/>
      <c r="B127" s="129"/>
      <c r="C127" s="159"/>
      <c r="D127" s="18"/>
      <c r="E127" s="43"/>
      <c r="G127" s="132"/>
      <c r="H127" s="136"/>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8"/>
      <c r="AZ127" s="130"/>
      <c r="BA127" s="129"/>
      <c r="BB127" s="129"/>
      <c r="BC127" s="129"/>
      <c r="BD127" s="130"/>
      <c r="BE127" s="174"/>
      <c r="BF127" s="62"/>
      <c r="BG127" s="57"/>
      <c r="BH127" s="57"/>
      <c r="BI127" s="57"/>
      <c r="BJ127" s="147"/>
      <c r="BK127" s="149"/>
      <c r="BL127" s="149"/>
      <c r="BM127" s="149"/>
      <c r="BN127" s="149"/>
      <c r="BO127" s="149"/>
      <c r="BP127" s="78"/>
      <c r="BQ127" s="78"/>
      <c r="BR127" s="84"/>
      <c r="BS127" s="57"/>
      <c r="BT127" s="57"/>
      <c r="BU127" s="57"/>
      <c r="BV127" s="57"/>
      <c r="BW127" s="57"/>
      <c r="BX127" s="57"/>
      <c r="BY127" s="57"/>
      <c r="BZ127" s="57"/>
      <c r="CA127" s="57"/>
      <c r="CB127" s="57"/>
      <c r="CC127" s="57"/>
      <c r="CD127" s="57"/>
      <c r="CE127" s="57"/>
      <c r="CF127" s="57"/>
      <c r="CG127" s="57"/>
      <c r="CH127" s="57"/>
      <c r="CI127" s="57"/>
      <c r="CJ127" s="57"/>
      <c r="CK127" s="57"/>
      <c r="CL127" s="57"/>
      <c r="CM127" s="57"/>
    </row>
    <row r="128" spans="1:91" s="19" customFormat="1">
      <c r="A128" s="95"/>
      <c r="B128" s="129"/>
      <c r="C128" s="159"/>
      <c r="D128" s="129"/>
      <c r="E128" s="159"/>
      <c r="F128" s="234"/>
      <c r="G128" s="127"/>
      <c r="H128" s="128"/>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30"/>
      <c r="BA128" s="129"/>
      <c r="BB128" s="129"/>
      <c r="BC128" s="129"/>
      <c r="BD128" s="130"/>
      <c r="BE128" s="174"/>
      <c r="BF128" s="62"/>
      <c r="BG128" s="57"/>
      <c r="BH128" s="57"/>
      <c r="BI128" s="57"/>
      <c r="BJ128" s="62"/>
      <c r="BK128" s="265" t="s">
        <v>228</v>
      </c>
      <c r="BL128" s="266"/>
      <c r="BM128" s="266"/>
      <c r="BN128" s="266"/>
      <c r="BO128" s="267"/>
      <c r="BP128" s="131"/>
      <c r="BQ128" s="131"/>
      <c r="BR128" s="84"/>
      <c r="BS128" s="57"/>
      <c r="BT128" s="57"/>
      <c r="BU128" s="57"/>
      <c r="BV128" s="57"/>
      <c r="BW128" s="57"/>
      <c r="BX128" s="57"/>
      <c r="BY128" s="57"/>
      <c r="BZ128" s="57"/>
      <c r="CA128" s="57"/>
      <c r="CB128" s="57"/>
      <c r="CC128" s="57"/>
      <c r="CD128" s="57"/>
      <c r="CE128" s="57"/>
      <c r="CF128" s="57"/>
      <c r="CG128" s="57"/>
      <c r="CH128" s="57"/>
      <c r="CI128" s="57"/>
      <c r="CJ128" s="57"/>
      <c r="CK128" s="57"/>
      <c r="CL128" s="57"/>
      <c r="CM128" s="57"/>
    </row>
    <row r="129" spans="1:91" s="19" customFormat="1">
      <c r="A129" s="95"/>
      <c r="B129" s="129"/>
      <c r="C129" s="159"/>
      <c r="D129" s="129"/>
      <c r="E129" s="237" t="str">
        <f>CONCATENATE($C$31,"7")</f>
        <v>2.7</v>
      </c>
      <c r="F129" s="235"/>
      <c r="G129" s="1023" t="str">
        <f>IF(F23="","",F23)</f>
        <v>Lear Requirements</v>
      </c>
      <c r="H129" s="1024"/>
      <c r="I129" s="1024"/>
      <c r="J129" s="1024"/>
      <c r="K129" s="1024"/>
      <c r="L129" s="1024"/>
      <c r="M129" s="1024"/>
      <c r="N129" s="1024"/>
      <c r="O129" s="1024"/>
      <c r="P129" s="1024"/>
      <c r="Q129" s="1024"/>
      <c r="R129" s="1024"/>
      <c r="S129" s="1024"/>
      <c r="T129" s="1024"/>
      <c r="U129" s="1024"/>
      <c r="V129" s="1024"/>
      <c r="W129" s="1024"/>
      <c r="X129" s="1024"/>
      <c r="Y129" s="1024"/>
      <c r="Z129" s="1024"/>
      <c r="AA129" s="1024"/>
      <c r="AB129" s="1024"/>
      <c r="AC129" s="1024"/>
      <c r="AD129" s="1024"/>
      <c r="AE129" s="1024"/>
      <c r="AF129" s="1024"/>
      <c r="AG129" s="1024"/>
      <c r="AH129" s="1024"/>
      <c r="AI129" s="1024"/>
      <c r="AJ129" s="1024"/>
      <c r="AK129" s="1024"/>
      <c r="AL129" s="1024"/>
      <c r="AM129" s="1024"/>
      <c r="AN129" s="1024"/>
      <c r="AO129" s="1024"/>
      <c r="AP129" s="1025"/>
      <c r="AQ129" s="1025"/>
      <c r="AR129" s="1025"/>
      <c r="AS129" s="1025"/>
      <c r="AT129" s="1025"/>
      <c r="AU129" s="1025"/>
      <c r="AV129" s="1025"/>
      <c r="AW129" s="1025"/>
      <c r="AX129" s="1025"/>
      <c r="AY129" s="1025"/>
      <c r="AZ129" s="1021" t="str">
        <f>IF(BA131="N",BQ129,IF(BR131=0,"",IF(BA131="Y",SUM(BQ129/BP129),"")))</f>
        <v/>
      </c>
      <c r="BA129" s="1021"/>
      <c r="BB129" s="1021"/>
      <c r="BC129" s="1021"/>
      <c r="BD129" s="1022"/>
      <c r="BE129" s="47"/>
      <c r="BF129" s="62"/>
      <c r="BG129" s="57"/>
      <c r="BH129" s="57"/>
      <c r="BI129" s="57"/>
      <c r="BJ129" s="60" t="s">
        <v>227</v>
      </c>
      <c r="BK129" s="60">
        <v>1</v>
      </c>
      <c r="BL129" s="163">
        <v>2</v>
      </c>
      <c r="BM129" s="60">
        <v>3</v>
      </c>
      <c r="BN129" s="60">
        <v>4</v>
      </c>
      <c r="BO129" s="60">
        <v>5</v>
      </c>
      <c r="BP129" s="65">
        <f>IF(BA131="N",8,IF(BR131=0,0,IF(BP131="",0,8)))</f>
        <v>0</v>
      </c>
      <c r="BQ129" s="65">
        <f>SUM(BQ131:BQ142)</f>
        <v>0</v>
      </c>
      <c r="BR129" s="164" t="str">
        <f>IF(BA131="N",0,IF(BP129=0,"",IF(SUM(BQ129/BP129)&gt;1,1,SUM(BQ129/BP129))))</f>
        <v/>
      </c>
      <c r="BS129" s="57"/>
      <c r="BT129" s="57"/>
      <c r="BU129" s="57"/>
      <c r="BV129" s="57"/>
      <c r="BW129" s="57"/>
      <c r="BX129" s="57"/>
      <c r="BY129" s="57"/>
      <c r="BZ129" s="57"/>
      <c r="CA129" s="57"/>
      <c r="CB129" s="57"/>
      <c r="CC129" s="57"/>
      <c r="CD129" s="57"/>
      <c r="CE129" s="57"/>
      <c r="CF129" s="57"/>
      <c r="CG129" s="57"/>
      <c r="CH129" s="57"/>
      <c r="CI129" s="57"/>
      <c r="CJ129" s="57"/>
      <c r="CK129" s="57"/>
      <c r="CL129" s="57"/>
      <c r="CM129" s="57"/>
    </row>
    <row r="130" spans="1:91" s="19" customFormat="1" ht="3.75" customHeight="1">
      <c r="A130" s="95"/>
      <c r="B130" s="129"/>
      <c r="C130" s="159"/>
      <c r="D130" s="129"/>
      <c r="E130" s="159"/>
      <c r="F130" s="234"/>
      <c r="G130" s="39"/>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40"/>
      <c r="BA130" s="40"/>
      <c r="BB130" s="40"/>
      <c r="BC130" s="40"/>
      <c r="BD130" s="128"/>
      <c r="BE130" s="174"/>
      <c r="BF130" s="62"/>
      <c r="BG130" s="57"/>
      <c r="BH130" s="57"/>
      <c r="BI130" s="57"/>
      <c r="BJ130" s="85"/>
      <c r="BK130" s="77"/>
      <c r="BL130" s="77"/>
      <c r="BM130" s="58"/>
      <c r="BN130" s="58"/>
      <c r="BO130" s="58"/>
      <c r="BP130" s="78"/>
      <c r="BQ130" s="78"/>
      <c r="BR130" s="79"/>
      <c r="BS130" s="57"/>
      <c r="BT130" s="57"/>
      <c r="BU130" s="57"/>
      <c r="BV130" s="57"/>
      <c r="BW130" s="57"/>
      <c r="BX130" s="57"/>
      <c r="BY130" s="57"/>
      <c r="BZ130" s="57"/>
      <c r="CA130" s="57"/>
      <c r="CB130" s="57"/>
      <c r="CC130" s="57"/>
      <c r="CD130" s="57"/>
      <c r="CE130" s="57"/>
      <c r="CF130" s="57"/>
      <c r="CG130" s="57"/>
      <c r="CH130" s="57"/>
      <c r="CI130" s="57"/>
      <c r="CJ130" s="57"/>
      <c r="CK130" s="57"/>
      <c r="CL130" s="57"/>
      <c r="CM130" s="57"/>
    </row>
    <row r="131" spans="1:91" s="19" customFormat="1">
      <c r="A131" s="95"/>
      <c r="B131" s="129"/>
      <c r="C131" s="159"/>
      <c r="D131" s="129"/>
      <c r="E131" s="159"/>
      <c r="F131" s="234"/>
      <c r="G131" s="236" t="str">
        <f>CONCATENATE(E129,".1")</f>
        <v>2.7.1</v>
      </c>
      <c r="H131" s="133"/>
      <c r="I131" s="134" t="s">
        <v>3</v>
      </c>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55" t="s">
        <v>12</v>
      </c>
      <c r="AX131" s="134"/>
      <c r="AY131" s="135"/>
      <c r="AZ131" s="130"/>
      <c r="BA131" s="1011"/>
      <c r="BB131" s="1012"/>
      <c r="BC131" s="1013"/>
      <c r="BD131" s="130"/>
      <c r="BE131" s="174"/>
      <c r="BF131" s="62"/>
      <c r="BG131" s="57"/>
      <c r="BH131" s="57"/>
      <c r="BI131" s="57"/>
      <c r="BJ131" s="64" t="s">
        <v>88</v>
      </c>
      <c r="BK131" s="76" t="s">
        <v>16</v>
      </c>
      <c r="BL131" s="76" t="s">
        <v>16</v>
      </c>
      <c r="BM131" s="76"/>
      <c r="BN131" s="76" t="s">
        <v>16</v>
      </c>
      <c r="BO131" s="76" t="s">
        <v>16</v>
      </c>
      <c r="BP131" s="124" t="str">
        <f>IF(OR(BA131="x",BA131=""),"",IF(AND($BO$30=1,BK131&lt;&gt;""),1,IF(AND($BO$30=2,BL131&lt;&gt;""),1,IF(AND($BO$30=3,BM131&lt;&gt;""),1,IF(AND($BO$30=4,BN131&lt;&gt;""),1,IF(AND($BO$30=5,BO131&lt;&gt;""),1,0))))))</f>
        <v/>
      </c>
      <c r="BQ131" s="65">
        <f>IF(BR131=0,0,IF(OR(BA131="x",BA131=""),0,IF(BA131="Y",2,0)))</f>
        <v>0</v>
      </c>
      <c r="BR131" s="126">
        <f>IF(BA131="N",0,SUM(BK132:BO132))</f>
        <v>1</v>
      </c>
      <c r="BS131" s="57"/>
      <c r="BT131" s="57"/>
      <c r="BU131" s="57"/>
      <c r="BV131" s="57"/>
      <c r="BW131" s="57"/>
      <c r="BX131" s="57"/>
      <c r="BY131" s="57"/>
      <c r="BZ131" s="57"/>
      <c r="CA131" s="57"/>
      <c r="CB131" s="57"/>
      <c r="CC131" s="57"/>
      <c r="CD131" s="57"/>
      <c r="CE131" s="57"/>
      <c r="CF131" s="57"/>
      <c r="CG131" s="57"/>
      <c r="CH131" s="57"/>
      <c r="CI131" s="57"/>
      <c r="CJ131" s="57"/>
      <c r="CK131" s="57"/>
      <c r="CL131" s="57"/>
      <c r="CM131" s="57"/>
    </row>
    <row r="132" spans="1:91" s="19" customFormat="1" ht="3.75" customHeight="1">
      <c r="A132" s="95"/>
      <c r="B132" s="129"/>
      <c r="C132" s="159"/>
      <c r="D132" s="129"/>
      <c r="E132" s="159"/>
      <c r="F132" s="234"/>
      <c r="G132" s="132"/>
      <c r="H132" s="136"/>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8"/>
      <c r="AZ132" s="130"/>
      <c r="BA132" s="129"/>
      <c r="BB132" s="129"/>
      <c r="BC132" s="129"/>
      <c r="BD132" s="130"/>
      <c r="BE132" s="174"/>
      <c r="BF132" s="62"/>
      <c r="BG132" s="57"/>
      <c r="BH132" s="57"/>
      <c r="BI132" s="57"/>
      <c r="BJ132" s="125"/>
      <c r="BK132" s="126">
        <f>IF(AND($BO$30=1,BK131&lt;&gt;""),1,0)</f>
        <v>1</v>
      </c>
      <c r="BL132" s="126">
        <f>IF(AND($BO$30=2,BL131&lt;&gt;""),1,0)</f>
        <v>0</v>
      </c>
      <c r="BM132" s="126">
        <f>IF(AND($BO$30=3,BM131&lt;&gt;""),1,0)</f>
        <v>0</v>
      </c>
      <c r="BN132" s="126">
        <f>IF(AND($BO$30=4,BN131&lt;&gt;""),1,0)</f>
        <v>0</v>
      </c>
      <c r="BO132" s="126">
        <f>IF(AND($BO$30=5,BO131&lt;&gt;""),1,0)</f>
        <v>0</v>
      </c>
      <c r="BP132" s="78"/>
      <c r="BQ132" s="78"/>
      <c r="BR132" s="84"/>
      <c r="BS132" s="57"/>
      <c r="BT132" s="57"/>
      <c r="BU132" s="57"/>
      <c r="BV132" s="57"/>
      <c r="BW132" s="57"/>
      <c r="BX132" s="57"/>
      <c r="BY132" s="57"/>
      <c r="BZ132" s="57"/>
      <c r="CA132" s="57"/>
      <c r="CB132" s="57"/>
      <c r="CC132" s="57"/>
      <c r="CD132" s="57"/>
      <c r="CE132" s="57"/>
      <c r="CF132" s="57"/>
      <c r="CG132" s="57"/>
      <c r="CH132" s="57"/>
      <c r="CI132" s="57"/>
      <c r="CJ132" s="57"/>
      <c r="CK132" s="57"/>
      <c r="CL132" s="57"/>
      <c r="CM132" s="57"/>
    </row>
    <row r="133" spans="1:91" s="19" customFormat="1">
      <c r="A133" s="95"/>
      <c r="B133" s="129"/>
      <c r="C133" s="159"/>
      <c r="D133" s="129"/>
      <c r="E133" s="159"/>
      <c r="F133" s="234"/>
      <c r="G133" s="236" t="str">
        <f>CONCATENATE(E129,".2")</f>
        <v>2.7.2</v>
      </c>
      <c r="H133" s="133"/>
      <c r="I133" s="134" t="s">
        <v>329</v>
      </c>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5"/>
      <c r="AZ133" s="130"/>
      <c r="BA133" s="1011"/>
      <c r="BB133" s="1012"/>
      <c r="BC133" s="1013"/>
      <c r="BD133" s="130"/>
      <c r="BE133" s="174"/>
      <c r="BF133" s="62"/>
      <c r="BG133" s="57"/>
      <c r="BH133" s="57"/>
      <c r="BI133" s="57"/>
      <c r="BJ133" s="147"/>
      <c r="BK133" s="149"/>
      <c r="BL133" s="149"/>
      <c r="BM133" s="149"/>
      <c r="BN133" s="149"/>
      <c r="BO133" s="149"/>
      <c r="BP133" s="124" t="str">
        <f>IF(OR(BA133="x",BA133=""),"",IF(AND($BO$30=1,BK133&lt;&gt;""),1,IF(AND($BO$30=2,BL133&lt;&gt;""),1,IF(AND($BO$30=3,BM133&lt;&gt;""),1,IF(AND($BO$30=4,BN133&lt;&gt;""),1,IF(AND($BO$30=5,BO133&lt;&gt;""),1,0))))))</f>
        <v/>
      </c>
      <c r="BQ133" s="65">
        <f>IF(BR131=0,0,IF(OR(BA133="x",BA133=""),0,BA133))</f>
        <v>0</v>
      </c>
      <c r="BR133" s="151"/>
      <c r="BS133" s="57"/>
      <c r="BT133" s="57"/>
      <c r="BU133" s="57"/>
      <c r="BV133" s="57"/>
      <c r="BW133" s="57"/>
      <c r="BX133" s="57"/>
      <c r="BY133" s="57"/>
      <c r="BZ133" s="57"/>
      <c r="CA133" s="57"/>
      <c r="CB133" s="57"/>
      <c r="CC133" s="57"/>
      <c r="CD133" s="57"/>
      <c r="CE133" s="57"/>
      <c r="CF133" s="57"/>
      <c r="CG133" s="57"/>
      <c r="CH133" s="57"/>
      <c r="CI133" s="57"/>
      <c r="CJ133" s="57"/>
      <c r="CK133" s="57"/>
      <c r="CL133" s="57"/>
      <c r="CM133" s="57"/>
    </row>
    <row r="134" spans="1:91" s="140" customFormat="1">
      <c r="A134" s="95"/>
      <c r="B134" s="144"/>
      <c r="C134" s="160"/>
      <c r="D134" s="144"/>
      <c r="E134" s="160"/>
      <c r="F134" s="238"/>
      <c r="G134" s="141"/>
      <c r="H134" s="142"/>
      <c r="I134" s="143" t="s">
        <v>4</v>
      </c>
      <c r="J134" s="144"/>
      <c r="K134" s="316" t="s">
        <v>430</v>
      </c>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44"/>
      <c r="AU134" s="144"/>
      <c r="AV134" s="144"/>
      <c r="AW134" s="144"/>
      <c r="AX134" s="144"/>
      <c r="AY134" s="145"/>
      <c r="AZ134" s="146"/>
      <c r="BA134" s="144"/>
      <c r="BB134" s="144"/>
      <c r="BC134" s="144"/>
      <c r="BD134" s="146"/>
      <c r="BE134" s="175"/>
      <c r="BF134" s="147"/>
      <c r="BG134" s="148"/>
      <c r="BH134" s="148"/>
      <c r="BI134" s="148"/>
      <c r="BJ134" s="147"/>
      <c r="BK134" s="149"/>
      <c r="BL134" s="149"/>
      <c r="BM134" s="149"/>
      <c r="BN134" s="149"/>
      <c r="BO134" s="149"/>
      <c r="BP134" s="152"/>
      <c r="BQ134" s="152"/>
      <c r="BR134" s="151"/>
      <c r="BS134" s="57"/>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row>
    <row r="135" spans="1:91" s="140" customFormat="1">
      <c r="A135" s="95"/>
      <c r="B135" s="144"/>
      <c r="C135" s="160"/>
      <c r="D135" s="144"/>
      <c r="E135" s="160"/>
      <c r="F135" s="238"/>
      <c r="G135" s="141"/>
      <c r="H135" s="142"/>
      <c r="I135" s="143" t="s">
        <v>5</v>
      </c>
      <c r="J135" s="144"/>
      <c r="K135" s="316" t="s">
        <v>801</v>
      </c>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44"/>
      <c r="AU135" s="144"/>
      <c r="AV135" s="144"/>
      <c r="AW135" s="144"/>
      <c r="AX135" s="144"/>
      <c r="AY135" s="145"/>
      <c r="AZ135" s="146"/>
      <c r="BA135" s="144"/>
      <c r="BB135" s="144"/>
      <c r="BC135" s="144"/>
      <c r="BD135" s="146"/>
      <c r="BE135" s="175"/>
      <c r="BF135" s="147"/>
      <c r="BG135" s="148"/>
      <c r="BH135" s="148"/>
      <c r="BI135" s="148"/>
      <c r="BJ135" s="147"/>
      <c r="BK135" s="149"/>
      <c r="BL135" s="149"/>
      <c r="BM135" s="149"/>
      <c r="BN135" s="149"/>
      <c r="BO135" s="149"/>
      <c r="BP135" s="150"/>
      <c r="BQ135" s="150"/>
      <c r="BR135" s="151"/>
      <c r="BS135" s="57"/>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row>
    <row r="136" spans="1:91" s="140" customFormat="1">
      <c r="A136" s="95"/>
      <c r="B136" s="144"/>
      <c r="C136" s="160"/>
      <c r="D136" s="144"/>
      <c r="E136" s="160"/>
      <c r="F136" s="238"/>
      <c r="G136" s="141"/>
      <c r="H136" s="142"/>
      <c r="I136" s="143" t="s">
        <v>6</v>
      </c>
      <c r="J136" s="144"/>
      <c r="K136" s="316" t="s">
        <v>431</v>
      </c>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44"/>
      <c r="AU136" s="144"/>
      <c r="AV136" s="144"/>
      <c r="AW136" s="144"/>
      <c r="AX136" s="144"/>
      <c r="AY136" s="145"/>
      <c r="AZ136" s="146"/>
      <c r="BA136" s="144"/>
      <c r="BB136" s="144"/>
      <c r="BC136" s="144"/>
      <c r="BD136" s="146"/>
      <c r="BE136" s="175"/>
      <c r="BF136" s="147"/>
      <c r="BG136" s="148"/>
      <c r="BH136" s="148"/>
      <c r="BI136" s="148"/>
      <c r="BJ136" s="147"/>
      <c r="BK136" s="149"/>
      <c r="BL136" s="149"/>
      <c r="BM136" s="149"/>
      <c r="BN136" s="149"/>
      <c r="BO136" s="149"/>
      <c r="BP136" s="150"/>
      <c r="BQ136" s="150"/>
      <c r="BR136" s="151"/>
      <c r="BS136" s="57"/>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row>
    <row r="137" spans="1:91" s="140" customFormat="1">
      <c r="A137" s="95"/>
      <c r="B137" s="144"/>
      <c r="C137" s="160"/>
      <c r="D137" s="144"/>
      <c r="E137" s="160"/>
      <c r="F137" s="238"/>
      <c r="G137" s="141"/>
      <c r="H137" s="142"/>
      <c r="I137" s="143" t="s">
        <v>7</v>
      </c>
      <c r="J137" s="144"/>
      <c r="K137" s="316" t="s">
        <v>432</v>
      </c>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44"/>
      <c r="AU137" s="144"/>
      <c r="AV137" s="144"/>
      <c r="AW137" s="144"/>
      <c r="AX137" s="144"/>
      <c r="AY137" s="145"/>
      <c r="AZ137" s="146"/>
      <c r="BA137" s="144"/>
      <c r="BB137" s="144"/>
      <c r="BC137" s="144"/>
      <c r="BD137" s="146"/>
      <c r="BE137" s="175"/>
      <c r="BF137" s="147"/>
      <c r="BG137" s="148"/>
      <c r="BH137" s="148"/>
      <c r="BI137" s="148"/>
      <c r="BJ137" s="147"/>
      <c r="BK137" s="149"/>
      <c r="BL137" s="149"/>
      <c r="BM137" s="149"/>
      <c r="BN137" s="149"/>
      <c r="BO137" s="149"/>
      <c r="BP137" s="150"/>
      <c r="BQ137" s="150"/>
      <c r="BR137" s="151"/>
      <c r="BS137" s="57"/>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row>
    <row r="138" spans="1:91" s="140" customFormat="1">
      <c r="A138" s="95"/>
      <c r="B138" s="144"/>
      <c r="C138" s="160"/>
      <c r="D138" s="144"/>
      <c r="E138" s="160"/>
      <c r="F138" s="238"/>
      <c r="G138" s="141"/>
      <c r="H138" s="142"/>
      <c r="I138" s="143" t="s">
        <v>8</v>
      </c>
      <c r="J138" s="144"/>
      <c r="K138" s="316" t="s">
        <v>433</v>
      </c>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44"/>
      <c r="AU138" s="144"/>
      <c r="AV138" s="144"/>
      <c r="AW138" s="144"/>
      <c r="AX138" s="144"/>
      <c r="AY138" s="145"/>
      <c r="AZ138" s="146"/>
      <c r="BA138" s="144"/>
      <c r="BB138" s="144"/>
      <c r="BC138" s="144"/>
      <c r="BD138" s="146"/>
      <c r="BE138" s="175"/>
      <c r="BF138" s="147"/>
      <c r="BG138" s="148"/>
      <c r="BH138" s="148"/>
      <c r="BI138" s="148"/>
      <c r="BJ138" s="147"/>
      <c r="BK138" s="149"/>
      <c r="BL138" s="149"/>
      <c r="BM138" s="149"/>
      <c r="BN138" s="149"/>
      <c r="BO138" s="149"/>
      <c r="BP138" s="150"/>
      <c r="BQ138" s="150"/>
      <c r="BR138" s="151"/>
      <c r="BS138" s="57"/>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row>
    <row r="139" spans="1:91" s="19" customFormat="1" ht="3.75" customHeight="1">
      <c r="A139" s="95"/>
      <c r="B139" s="129"/>
      <c r="C139" s="159"/>
      <c r="D139" s="129"/>
      <c r="E139" s="159"/>
      <c r="F139" s="234"/>
      <c r="G139" s="132"/>
      <c r="H139" s="136"/>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8"/>
      <c r="AZ139" s="130"/>
      <c r="BA139" s="129"/>
      <c r="BB139" s="129"/>
      <c r="BC139" s="129"/>
      <c r="BD139" s="130"/>
      <c r="BE139" s="174"/>
      <c r="BF139" s="62"/>
      <c r="BG139" s="57"/>
      <c r="BH139" s="57"/>
      <c r="BI139" s="57"/>
      <c r="BJ139" s="62"/>
      <c r="BK139" s="58"/>
      <c r="BL139" s="58"/>
      <c r="BM139" s="58"/>
      <c r="BN139" s="58"/>
      <c r="BO139" s="58"/>
      <c r="BP139" s="131"/>
      <c r="BQ139" s="131"/>
      <c r="BR139" s="84"/>
      <c r="BS139" s="57"/>
      <c r="BT139" s="57"/>
      <c r="BU139" s="57"/>
      <c r="BV139" s="57"/>
      <c r="BW139" s="57"/>
      <c r="BX139" s="57"/>
      <c r="BY139" s="57"/>
      <c r="BZ139" s="57"/>
      <c r="CA139" s="57"/>
      <c r="CB139" s="57"/>
      <c r="CC139" s="57"/>
      <c r="CD139" s="57"/>
      <c r="CE139" s="57"/>
      <c r="CF139" s="57"/>
      <c r="CG139" s="57"/>
      <c r="CH139" s="57"/>
      <c r="CI139" s="57"/>
      <c r="CJ139" s="57"/>
      <c r="CK139" s="57"/>
      <c r="CL139" s="57"/>
      <c r="CM139" s="57"/>
    </row>
    <row r="140" spans="1:91" s="19" customFormat="1">
      <c r="A140" s="95"/>
      <c r="B140" s="129"/>
      <c r="C140" s="159"/>
      <c r="D140" s="129"/>
      <c r="E140" s="159"/>
      <c r="F140" s="234"/>
      <c r="G140" s="236" t="str">
        <f>CONCATENATE(E129,".3")</f>
        <v>2.7.3</v>
      </c>
      <c r="H140" s="133"/>
      <c r="I140" s="134" t="s">
        <v>328</v>
      </c>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5"/>
      <c r="AZ140" s="130"/>
      <c r="BA140" s="1011"/>
      <c r="BB140" s="1012"/>
      <c r="BC140" s="1013"/>
      <c r="BD140" s="130"/>
      <c r="BE140" s="174"/>
      <c r="BF140" s="62"/>
      <c r="BG140" s="57"/>
      <c r="BH140" s="57"/>
      <c r="BI140" s="57"/>
      <c r="BJ140" s="147"/>
      <c r="BK140" s="149"/>
      <c r="BL140" s="149"/>
      <c r="BM140" s="149"/>
      <c r="BN140" s="149"/>
      <c r="BO140" s="149"/>
      <c r="BP140" s="124" t="str">
        <f>IF(OR(BA140="x",BA140=""),"",IF(AND($BO$30=1,BK140&lt;&gt;""),1,IF(AND($BO$30=2,BL140&lt;&gt;""),1,IF(AND($BO$30=3,BM140&lt;&gt;""),1,IF(AND($BO$30=4,BN140&lt;&gt;""),1,IF(AND($BO$30=5,BO140&lt;&gt;""),1,0))))))</f>
        <v/>
      </c>
      <c r="BQ140" s="65">
        <f>IF(BR131=0,0,IF(OR(BA140="x",BA140=""),0,BA140))</f>
        <v>0</v>
      </c>
      <c r="BR140" s="151"/>
      <c r="BS140" s="57"/>
      <c r="BT140" s="57"/>
      <c r="BU140" s="57"/>
      <c r="BV140" s="57"/>
      <c r="BW140" s="57"/>
      <c r="BX140" s="57"/>
      <c r="BY140" s="57"/>
      <c r="BZ140" s="57"/>
      <c r="CA140" s="57"/>
      <c r="CB140" s="57"/>
      <c r="CC140" s="57"/>
      <c r="CD140" s="57"/>
      <c r="CE140" s="57"/>
      <c r="CF140" s="57"/>
      <c r="CG140" s="57"/>
      <c r="CH140" s="57"/>
      <c r="CI140" s="57"/>
      <c r="CJ140" s="57"/>
      <c r="CK140" s="57"/>
      <c r="CL140" s="57"/>
      <c r="CM140" s="57"/>
    </row>
    <row r="141" spans="1:91" s="19" customFormat="1" ht="3.75" customHeight="1">
      <c r="A141" s="95"/>
      <c r="B141" s="129"/>
      <c r="C141" s="159"/>
      <c r="D141" s="129"/>
      <c r="E141" s="159"/>
      <c r="F141" s="234"/>
      <c r="G141" s="132"/>
      <c r="H141" s="136"/>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8"/>
      <c r="AZ141" s="130"/>
      <c r="BA141" s="129"/>
      <c r="BB141" s="129"/>
      <c r="BC141" s="129"/>
      <c r="BD141" s="130"/>
      <c r="BE141" s="174"/>
      <c r="BF141" s="62"/>
      <c r="BG141" s="57"/>
      <c r="BH141" s="57"/>
      <c r="BI141" s="57"/>
      <c r="BJ141" s="147"/>
      <c r="BK141" s="149"/>
      <c r="BL141" s="149"/>
      <c r="BM141" s="149"/>
      <c r="BN141" s="149"/>
      <c r="BO141" s="149"/>
      <c r="BP141" s="78"/>
      <c r="BQ141" s="78"/>
      <c r="BR141" s="84"/>
      <c r="BS141" s="57"/>
      <c r="BT141" s="57"/>
      <c r="BU141" s="57"/>
      <c r="BV141" s="57"/>
      <c r="BW141" s="57"/>
      <c r="BX141" s="57"/>
      <c r="BY141" s="57"/>
      <c r="BZ141" s="57"/>
      <c r="CA141" s="57"/>
      <c r="CB141" s="57"/>
      <c r="CC141" s="57"/>
      <c r="CD141" s="57"/>
      <c r="CE141" s="57"/>
      <c r="CF141" s="57"/>
      <c r="CG141" s="57"/>
      <c r="CH141" s="57"/>
      <c r="CI141" s="57"/>
      <c r="CJ141" s="57"/>
      <c r="CK141" s="57"/>
      <c r="CL141" s="57"/>
      <c r="CM141" s="57"/>
    </row>
    <row r="142" spans="1:91" s="19" customFormat="1">
      <c r="A142" s="95"/>
      <c r="B142" s="129"/>
      <c r="C142" s="159"/>
      <c r="D142" s="129"/>
      <c r="E142" s="159"/>
      <c r="F142" s="234"/>
      <c r="G142" s="236" t="str">
        <f>CONCATENATE(E129,".4")</f>
        <v>2.7.4</v>
      </c>
      <c r="H142" s="133"/>
      <c r="I142" s="134" t="s">
        <v>9</v>
      </c>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5"/>
      <c r="AZ142" s="130"/>
      <c r="BA142" s="1011"/>
      <c r="BB142" s="1012"/>
      <c r="BC142" s="1013"/>
      <c r="BD142" s="130"/>
      <c r="BE142" s="174"/>
      <c r="BF142" s="62"/>
      <c r="BG142" s="57"/>
      <c r="BH142" s="57"/>
      <c r="BI142" s="57"/>
      <c r="BJ142" s="147"/>
      <c r="BK142" s="149"/>
      <c r="BL142" s="149"/>
      <c r="BM142" s="149"/>
      <c r="BN142" s="149"/>
      <c r="BO142" s="149"/>
      <c r="BP142" s="124" t="str">
        <f>IF(OR(BA142="x",BA142=""),"",IF(AND($BO$30=1,BK142&lt;&gt;""),1,IF(AND($BO$30=2,BL142&lt;&gt;""),1,IF(AND($BO$30=3,BM142&lt;&gt;""),1,IF(AND($BO$30=4,BN142&lt;&gt;""),1,IF(AND($BO$30=5,BO142&lt;&gt;""),1,0))))))</f>
        <v/>
      </c>
      <c r="BQ142" s="65">
        <f>IF(BR131=0,0,IF(OR(BA142="x",BA142=""),0,BA142))</f>
        <v>0</v>
      </c>
      <c r="BR142" s="151"/>
      <c r="BS142" s="57"/>
      <c r="BT142" s="57"/>
      <c r="BU142" s="57"/>
      <c r="BV142" s="57"/>
      <c r="BW142" s="57"/>
      <c r="BX142" s="57"/>
      <c r="BY142" s="57"/>
      <c r="BZ142" s="57"/>
      <c r="CA142" s="57"/>
      <c r="CB142" s="57"/>
      <c r="CC142" s="57"/>
      <c r="CD142" s="57"/>
      <c r="CE142" s="57"/>
      <c r="CF142" s="57"/>
      <c r="CG142" s="57"/>
      <c r="CH142" s="57"/>
      <c r="CI142" s="57"/>
      <c r="CJ142" s="57"/>
      <c r="CK142" s="57"/>
      <c r="CL142" s="57"/>
      <c r="CM142" s="57"/>
    </row>
    <row r="143" spans="1:91" s="19" customFormat="1" ht="3.75" customHeight="1">
      <c r="A143" s="95"/>
      <c r="B143" s="129"/>
      <c r="C143" s="159"/>
      <c r="D143" s="18"/>
      <c r="E143" s="43"/>
      <c r="G143" s="132"/>
      <c r="H143" s="136"/>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8"/>
      <c r="AZ143" s="130"/>
      <c r="BA143" s="129"/>
      <c r="BB143" s="129"/>
      <c r="BC143" s="129"/>
      <c r="BD143" s="130"/>
      <c r="BE143" s="174"/>
      <c r="BF143" s="62"/>
      <c r="BG143" s="57"/>
      <c r="BH143" s="57"/>
      <c r="BI143" s="57"/>
      <c r="BJ143" s="147"/>
      <c r="BK143" s="149"/>
      <c r="BL143" s="149"/>
      <c r="BM143" s="149"/>
      <c r="BN143" s="149"/>
      <c r="BO143" s="149"/>
      <c r="BP143" s="78"/>
      <c r="BQ143" s="78"/>
      <c r="BR143" s="84"/>
      <c r="BS143" s="57"/>
      <c r="BT143" s="57"/>
      <c r="BU143" s="57"/>
      <c r="BV143" s="57"/>
      <c r="BW143" s="57"/>
      <c r="BX143" s="57"/>
      <c r="BY143" s="57"/>
      <c r="BZ143" s="57"/>
      <c r="CA143" s="57"/>
      <c r="CB143" s="57"/>
      <c r="CC143" s="57"/>
      <c r="CD143" s="57"/>
      <c r="CE143" s="57"/>
      <c r="CF143" s="57"/>
      <c r="CG143" s="57"/>
      <c r="CH143" s="57"/>
      <c r="CI143" s="57"/>
      <c r="CJ143" s="57"/>
      <c r="CK143" s="57"/>
      <c r="CL143" s="57"/>
      <c r="CM143" s="57"/>
    </row>
    <row r="144" spans="1:91" s="19" customFormat="1">
      <c r="A144" s="95"/>
      <c r="B144" s="129"/>
      <c r="C144" s="159"/>
      <c r="D144" s="129"/>
      <c r="E144" s="159"/>
      <c r="F144" s="234"/>
      <c r="G144" s="127"/>
      <c r="H144" s="128"/>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30"/>
      <c r="BA144" s="129"/>
      <c r="BB144" s="129"/>
      <c r="BC144" s="129"/>
      <c r="BD144" s="130"/>
      <c r="BE144" s="174"/>
      <c r="BF144" s="62"/>
      <c r="BG144" s="57"/>
      <c r="BH144" s="57"/>
      <c r="BI144" s="57"/>
      <c r="BJ144" s="62"/>
      <c r="BK144" s="265" t="s">
        <v>228</v>
      </c>
      <c r="BL144" s="266"/>
      <c r="BM144" s="266"/>
      <c r="BN144" s="266"/>
      <c r="BO144" s="267"/>
      <c r="BP144" s="131"/>
      <c r="BQ144" s="131"/>
      <c r="BR144" s="84"/>
      <c r="BS144" s="57"/>
      <c r="BT144" s="57"/>
      <c r="BU144" s="57"/>
      <c r="BV144" s="57"/>
      <c r="BW144" s="57"/>
      <c r="BX144" s="57"/>
      <c r="BY144" s="57"/>
      <c r="BZ144" s="57"/>
      <c r="CA144" s="57"/>
      <c r="CB144" s="57"/>
      <c r="CC144" s="57"/>
      <c r="CD144" s="57"/>
      <c r="CE144" s="57"/>
      <c r="CF144" s="57"/>
      <c r="CG144" s="57"/>
      <c r="CH144" s="57"/>
      <c r="CI144" s="57"/>
      <c r="CJ144" s="57"/>
      <c r="CK144" s="57"/>
      <c r="CL144" s="57"/>
      <c r="CM144" s="57"/>
    </row>
    <row r="145" spans="1:91" s="19" customFormat="1">
      <c r="A145" s="95"/>
      <c r="B145" s="129"/>
      <c r="C145" s="159"/>
      <c r="D145" s="129"/>
      <c r="E145" s="237" t="str">
        <f>CONCATENATE($C$31,"8")</f>
        <v>2.8</v>
      </c>
      <c r="F145" s="235"/>
      <c r="G145" s="1023" t="str">
        <f>IF(F24="","",F24)</f>
        <v>OEM's Customer Specific Requirements &amp; Statutory and Regulatory Requirements</v>
      </c>
      <c r="H145" s="1024"/>
      <c r="I145" s="1024"/>
      <c r="J145" s="1024"/>
      <c r="K145" s="1024"/>
      <c r="L145" s="1024"/>
      <c r="M145" s="1024"/>
      <c r="N145" s="102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c r="AJ145" s="1024"/>
      <c r="AK145" s="1024"/>
      <c r="AL145" s="1024"/>
      <c r="AM145" s="1024"/>
      <c r="AN145" s="1024"/>
      <c r="AO145" s="1024"/>
      <c r="AP145" s="1024"/>
      <c r="AQ145" s="1024"/>
      <c r="AR145" s="1024"/>
      <c r="AS145" s="1024"/>
      <c r="AT145" s="1024"/>
      <c r="AU145" s="1024"/>
      <c r="AV145" s="1024"/>
      <c r="AW145" s="1024"/>
      <c r="AX145" s="1024"/>
      <c r="AY145" s="1024"/>
      <c r="AZ145" s="1021" t="str">
        <f>IF(BA147="N",BQ145,IF(BR147=0,"",IF(BA147="Y",SUM(BQ145/BP145),"")))</f>
        <v/>
      </c>
      <c r="BA145" s="1021"/>
      <c r="BB145" s="1021"/>
      <c r="BC145" s="1021"/>
      <c r="BD145" s="1022"/>
      <c r="BE145" s="47"/>
      <c r="BF145" s="62"/>
      <c r="BG145" s="57"/>
      <c r="BH145" s="57"/>
      <c r="BI145" s="57"/>
      <c r="BJ145" s="60" t="s">
        <v>227</v>
      </c>
      <c r="BK145" s="60">
        <v>1</v>
      </c>
      <c r="BL145" s="163">
        <v>2</v>
      </c>
      <c r="BM145" s="60">
        <v>3</v>
      </c>
      <c r="BN145" s="60">
        <v>4</v>
      </c>
      <c r="BO145" s="60">
        <v>5</v>
      </c>
      <c r="BP145" s="65">
        <f>IF(BA147="N",8,IF(BR147=0,0,IF(BP147="",0,8)))</f>
        <v>0</v>
      </c>
      <c r="BQ145" s="65">
        <f>SUM(BQ147:BQ158)</f>
        <v>0</v>
      </c>
      <c r="BR145" s="164" t="str">
        <f>IF(BA147="N",0,IF(BP145=0,"",IF(SUM(BQ145/BP145)&gt;1,1,SUM(BQ145/BP145))))</f>
        <v/>
      </c>
      <c r="BS145" s="57"/>
      <c r="BT145" s="57"/>
      <c r="BU145" s="57"/>
      <c r="BV145" s="57"/>
      <c r="BW145" s="57"/>
      <c r="BX145" s="57"/>
      <c r="BY145" s="57"/>
      <c r="BZ145" s="57"/>
      <c r="CA145" s="57"/>
      <c r="CB145" s="57"/>
      <c r="CC145" s="57"/>
      <c r="CD145" s="57"/>
      <c r="CE145" s="57"/>
      <c r="CF145" s="57"/>
      <c r="CG145" s="57"/>
      <c r="CH145" s="57"/>
      <c r="CI145" s="57"/>
      <c r="CJ145" s="57"/>
      <c r="CK145" s="57"/>
      <c r="CL145" s="57"/>
      <c r="CM145" s="57"/>
    </row>
    <row r="146" spans="1:91" s="19" customFormat="1" ht="3.75" customHeight="1">
      <c r="A146" s="95"/>
      <c r="B146" s="129"/>
      <c r="C146" s="159"/>
      <c r="D146" s="129"/>
      <c r="E146" s="159"/>
      <c r="F146" s="234"/>
      <c r="G146" s="39"/>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40"/>
      <c r="BA146" s="40"/>
      <c r="BB146" s="40"/>
      <c r="BC146" s="40"/>
      <c r="BD146" s="128"/>
      <c r="BE146" s="174"/>
      <c r="BF146" s="62"/>
      <c r="BG146" s="57"/>
      <c r="BH146" s="57"/>
      <c r="BI146" s="57"/>
      <c r="BJ146" s="85"/>
      <c r="BK146" s="77"/>
      <c r="BL146" s="77"/>
      <c r="BM146" s="58"/>
      <c r="BN146" s="58"/>
      <c r="BO146" s="58"/>
      <c r="BP146" s="78"/>
      <c r="BQ146" s="78"/>
      <c r="BR146" s="79"/>
      <c r="BS146" s="57"/>
      <c r="BT146" s="57"/>
      <c r="BU146" s="57"/>
      <c r="BV146" s="57"/>
      <c r="BW146" s="57"/>
      <c r="BX146" s="57"/>
      <c r="BY146" s="57"/>
      <c r="BZ146" s="57"/>
      <c r="CA146" s="57"/>
      <c r="CB146" s="57"/>
      <c r="CC146" s="57"/>
      <c r="CD146" s="57"/>
      <c r="CE146" s="57"/>
      <c r="CF146" s="57"/>
      <c r="CG146" s="57"/>
      <c r="CH146" s="57"/>
      <c r="CI146" s="57"/>
      <c r="CJ146" s="57"/>
      <c r="CK146" s="57"/>
      <c r="CL146" s="57"/>
      <c r="CM146" s="57"/>
    </row>
    <row r="147" spans="1:91" s="19" customFormat="1">
      <c r="A147" s="95"/>
      <c r="B147" s="129"/>
      <c r="C147" s="159"/>
      <c r="D147" s="129"/>
      <c r="E147" s="159"/>
      <c r="F147" s="234"/>
      <c r="G147" s="236" t="str">
        <f>CONCATENATE(E145,".1")</f>
        <v>2.8.1</v>
      </c>
      <c r="H147" s="133"/>
      <c r="I147" s="134" t="s">
        <v>3</v>
      </c>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55" t="s">
        <v>12</v>
      </c>
      <c r="AX147" s="134"/>
      <c r="AY147" s="135"/>
      <c r="AZ147" s="130"/>
      <c r="BA147" s="1011"/>
      <c r="BB147" s="1012"/>
      <c r="BC147" s="1013"/>
      <c r="BD147" s="130"/>
      <c r="BE147" s="174"/>
      <c r="BF147" s="62"/>
      <c r="BG147" s="57"/>
      <c r="BH147" s="57"/>
      <c r="BI147" s="57"/>
      <c r="BJ147" s="64" t="s">
        <v>88</v>
      </c>
      <c r="BK147" s="76" t="s">
        <v>16</v>
      </c>
      <c r="BL147" s="76" t="s">
        <v>16</v>
      </c>
      <c r="BM147" s="76"/>
      <c r="BN147" s="76" t="s">
        <v>16</v>
      </c>
      <c r="BO147" s="76" t="s">
        <v>16</v>
      </c>
      <c r="BP147" s="124" t="str">
        <f>IF(OR(BA147="x",BA147=""),"",IF(AND($BO$30=1,BK147&lt;&gt;""),1,IF(AND($BO$30=2,BL147&lt;&gt;""),1,IF(AND($BO$30=3,BM147&lt;&gt;""),1,IF(AND($BO$30=4,BN147&lt;&gt;""),1,IF(AND($BO$30=5,BO147&lt;&gt;""),1,0))))))</f>
        <v/>
      </c>
      <c r="BQ147" s="65">
        <f>IF(BR147=0,0,IF(OR(BA147="x",BA147=""),0,IF(BA147="Y",2,0)))</f>
        <v>0</v>
      </c>
      <c r="BR147" s="126">
        <f>IF(BA147="N",0,SUM(BK148:BO148))</f>
        <v>1</v>
      </c>
      <c r="BS147" s="57"/>
      <c r="BT147" s="57"/>
      <c r="BU147" s="57"/>
      <c r="BV147" s="57"/>
      <c r="BW147" s="57"/>
      <c r="BX147" s="57"/>
      <c r="BY147" s="57"/>
      <c r="BZ147" s="57"/>
      <c r="CA147" s="57"/>
      <c r="CB147" s="57"/>
      <c r="CC147" s="57"/>
      <c r="CD147" s="57"/>
      <c r="CE147" s="57"/>
      <c r="CF147" s="57"/>
      <c r="CG147" s="57"/>
      <c r="CH147" s="57"/>
      <c r="CI147" s="57"/>
      <c r="CJ147" s="57"/>
      <c r="CK147" s="57"/>
      <c r="CL147" s="57"/>
      <c r="CM147" s="57"/>
    </row>
    <row r="148" spans="1:91" s="19" customFormat="1" ht="3.75" customHeight="1">
      <c r="A148" s="95"/>
      <c r="B148" s="129"/>
      <c r="C148" s="159"/>
      <c r="D148" s="129"/>
      <c r="E148" s="159"/>
      <c r="F148" s="234"/>
      <c r="G148" s="132"/>
      <c r="H148" s="136"/>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8"/>
      <c r="AZ148" s="130"/>
      <c r="BA148" s="129"/>
      <c r="BB148" s="129"/>
      <c r="BC148" s="129"/>
      <c r="BD148" s="130"/>
      <c r="BE148" s="174"/>
      <c r="BF148" s="62"/>
      <c r="BG148" s="57"/>
      <c r="BH148" s="57"/>
      <c r="BI148" s="57"/>
      <c r="BJ148" s="125"/>
      <c r="BK148" s="126">
        <f>IF(AND($BO$30=1,BK147&lt;&gt;""),1,0)</f>
        <v>1</v>
      </c>
      <c r="BL148" s="126">
        <f>IF(AND($BO$30=2,BL147&lt;&gt;""),1,0)</f>
        <v>0</v>
      </c>
      <c r="BM148" s="126">
        <f>IF(AND($BO$30=3,BM147&lt;&gt;""),1,0)</f>
        <v>0</v>
      </c>
      <c r="BN148" s="126">
        <f>IF(AND($BO$30=4,BN147&lt;&gt;""),1,0)</f>
        <v>0</v>
      </c>
      <c r="BO148" s="126">
        <f>IF(AND($BO$30=5,BO147&lt;&gt;""),1,0)</f>
        <v>0</v>
      </c>
      <c r="BP148" s="78"/>
      <c r="BQ148" s="78"/>
      <c r="BR148" s="84"/>
      <c r="BS148" s="57"/>
      <c r="BT148" s="57"/>
      <c r="BU148" s="57"/>
      <c r="BV148" s="57"/>
      <c r="BW148" s="57"/>
      <c r="BX148" s="57"/>
      <c r="BY148" s="57"/>
      <c r="BZ148" s="57"/>
      <c r="CA148" s="57"/>
      <c r="CB148" s="57"/>
      <c r="CC148" s="57"/>
      <c r="CD148" s="57"/>
      <c r="CE148" s="57"/>
      <c r="CF148" s="57"/>
      <c r="CG148" s="57"/>
      <c r="CH148" s="57"/>
      <c r="CI148" s="57"/>
      <c r="CJ148" s="57"/>
      <c r="CK148" s="57"/>
      <c r="CL148" s="57"/>
      <c r="CM148" s="57"/>
    </row>
    <row r="149" spans="1:91" s="19" customFormat="1">
      <c r="A149" s="95"/>
      <c r="B149" s="129"/>
      <c r="C149" s="159"/>
      <c r="D149" s="129"/>
      <c r="E149" s="159"/>
      <c r="F149" s="234"/>
      <c r="G149" s="236" t="str">
        <f>CONCATENATE(E145,".2")</f>
        <v>2.8.2</v>
      </c>
      <c r="H149" s="133"/>
      <c r="I149" s="134" t="s">
        <v>329</v>
      </c>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5"/>
      <c r="AZ149" s="130"/>
      <c r="BA149" s="1011"/>
      <c r="BB149" s="1012"/>
      <c r="BC149" s="1013"/>
      <c r="BD149" s="130"/>
      <c r="BE149" s="174"/>
      <c r="BF149" s="62"/>
      <c r="BG149" s="57"/>
      <c r="BH149" s="57"/>
      <c r="BI149" s="57"/>
      <c r="BJ149" s="147"/>
      <c r="BK149" s="149"/>
      <c r="BL149" s="149"/>
      <c r="BM149" s="149"/>
      <c r="BN149" s="149"/>
      <c r="BO149" s="149"/>
      <c r="BP149" s="124" t="str">
        <f>IF(OR(BA149="x",BA149=""),"",IF(AND($BO$30=1,BK149&lt;&gt;""),1,IF(AND($BO$30=2,BL149&lt;&gt;""),1,IF(AND($BO$30=3,BM149&lt;&gt;""),1,IF(AND($BO$30=4,BN149&lt;&gt;""),1,IF(AND($BO$30=5,BO149&lt;&gt;""),1,0))))))</f>
        <v/>
      </c>
      <c r="BQ149" s="65">
        <f>IF(BR147=0,0,IF(OR(BA149="x",BA149=""),0,BA149))</f>
        <v>0</v>
      </c>
      <c r="BR149" s="151"/>
      <c r="BS149" s="57"/>
      <c r="BT149" s="57"/>
      <c r="BU149" s="57"/>
      <c r="BV149" s="57"/>
      <c r="BW149" s="57"/>
      <c r="BX149" s="57"/>
      <c r="BY149" s="57"/>
      <c r="BZ149" s="57"/>
      <c r="CA149" s="57"/>
      <c r="CB149" s="57"/>
      <c r="CC149" s="57"/>
      <c r="CD149" s="57"/>
      <c r="CE149" s="57"/>
      <c r="CF149" s="57"/>
      <c r="CG149" s="57"/>
      <c r="CH149" s="57"/>
      <c r="CI149" s="57"/>
      <c r="CJ149" s="57"/>
      <c r="CK149" s="57"/>
      <c r="CL149" s="57"/>
      <c r="CM149" s="57"/>
    </row>
    <row r="150" spans="1:91" s="140" customFormat="1">
      <c r="A150" s="95"/>
      <c r="B150" s="144"/>
      <c r="C150" s="160"/>
      <c r="D150" s="144"/>
      <c r="E150" s="160"/>
      <c r="F150" s="238"/>
      <c r="G150" s="141"/>
      <c r="H150" s="142"/>
      <c r="I150" s="143" t="s">
        <v>4</v>
      </c>
      <c r="J150" s="144"/>
      <c r="K150" s="316" t="s">
        <v>434</v>
      </c>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44"/>
      <c r="AU150" s="144"/>
      <c r="AV150" s="144"/>
      <c r="AW150" s="144"/>
      <c r="AX150" s="144"/>
      <c r="AY150" s="145"/>
      <c r="AZ150" s="146"/>
      <c r="BA150" s="144"/>
      <c r="BB150" s="144"/>
      <c r="BC150" s="144"/>
      <c r="BD150" s="146"/>
      <c r="BE150" s="175"/>
      <c r="BF150" s="147"/>
      <c r="BG150" s="148"/>
      <c r="BH150" s="148"/>
      <c r="BI150" s="148"/>
      <c r="BJ150" s="147"/>
      <c r="BK150" s="149"/>
      <c r="BL150" s="149"/>
      <c r="BM150" s="149"/>
      <c r="BN150" s="149"/>
      <c r="BO150" s="149"/>
      <c r="BP150" s="152"/>
      <c r="BQ150" s="152"/>
      <c r="BR150" s="151"/>
      <c r="BS150" s="57"/>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row>
    <row r="151" spans="1:91" s="140" customFormat="1">
      <c r="A151" s="95"/>
      <c r="B151" s="144"/>
      <c r="C151" s="160"/>
      <c r="D151" s="144"/>
      <c r="E151" s="160"/>
      <c r="F151" s="238"/>
      <c r="G151" s="141"/>
      <c r="H151" s="142"/>
      <c r="I151" s="143" t="s">
        <v>5</v>
      </c>
      <c r="J151" s="144"/>
      <c r="K151" s="316" t="s">
        <v>802</v>
      </c>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44"/>
      <c r="AU151" s="144"/>
      <c r="AV151" s="144"/>
      <c r="AW151" s="144"/>
      <c r="AX151" s="144"/>
      <c r="AY151" s="145"/>
      <c r="AZ151" s="146"/>
      <c r="BA151" s="144"/>
      <c r="BB151" s="144"/>
      <c r="BC151" s="144"/>
      <c r="BD151" s="146"/>
      <c r="BE151" s="175"/>
      <c r="BF151" s="147"/>
      <c r="BG151" s="148"/>
      <c r="BH151" s="148"/>
      <c r="BI151" s="148"/>
      <c r="BJ151" s="147"/>
      <c r="BK151" s="149"/>
      <c r="BL151" s="149"/>
      <c r="BM151" s="149"/>
      <c r="BN151" s="149"/>
      <c r="BO151" s="149"/>
      <c r="BP151" s="150"/>
      <c r="BQ151" s="150"/>
      <c r="BR151" s="151"/>
      <c r="BS151" s="57"/>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row>
    <row r="152" spans="1:91" s="140" customFormat="1">
      <c r="A152" s="95"/>
      <c r="B152" s="144"/>
      <c r="C152" s="160"/>
      <c r="D152" s="144"/>
      <c r="E152" s="160"/>
      <c r="F152" s="238"/>
      <c r="G152" s="141"/>
      <c r="H152" s="142"/>
      <c r="I152" s="143" t="s">
        <v>6</v>
      </c>
      <c r="J152" s="144"/>
      <c r="K152" s="316" t="s">
        <v>437</v>
      </c>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44"/>
      <c r="AU152" s="144"/>
      <c r="AV152" s="144"/>
      <c r="AW152" s="144"/>
      <c r="AX152" s="144"/>
      <c r="AY152" s="145"/>
      <c r="AZ152" s="146"/>
      <c r="BA152" s="144"/>
      <c r="BB152" s="144"/>
      <c r="BC152" s="144"/>
      <c r="BD152" s="146"/>
      <c r="BE152" s="175"/>
      <c r="BF152" s="147"/>
      <c r="BG152" s="148"/>
      <c r="BH152" s="148"/>
      <c r="BI152" s="148"/>
      <c r="BJ152" s="147"/>
      <c r="BK152" s="149"/>
      <c r="BL152" s="149"/>
      <c r="BM152" s="149"/>
      <c r="BN152" s="149"/>
      <c r="BO152" s="149"/>
      <c r="BP152" s="150"/>
      <c r="BQ152" s="150"/>
      <c r="BR152" s="151"/>
      <c r="BS152" s="57"/>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row>
    <row r="153" spans="1:91" s="140" customFormat="1">
      <c r="A153" s="95"/>
      <c r="B153" s="144"/>
      <c r="C153" s="160"/>
      <c r="D153" s="144"/>
      <c r="E153" s="160"/>
      <c r="F153" s="238"/>
      <c r="G153" s="141"/>
      <c r="H153" s="142"/>
      <c r="I153" s="143" t="s">
        <v>7</v>
      </c>
      <c r="J153" s="144"/>
      <c r="K153" s="316" t="s">
        <v>435</v>
      </c>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44"/>
      <c r="AU153" s="144"/>
      <c r="AV153" s="144"/>
      <c r="AW153" s="144"/>
      <c r="AX153" s="144"/>
      <c r="AY153" s="145"/>
      <c r="AZ153" s="146"/>
      <c r="BA153" s="144"/>
      <c r="BB153" s="144"/>
      <c r="BC153" s="144"/>
      <c r="BD153" s="146"/>
      <c r="BE153" s="175"/>
      <c r="BF153" s="147"/>
      <c r="BG153" s="148"/>
      <c r="BH153" s="148"/>
      <c r="BI153" s="148"/>
      <c r="BJ153" s="147"/>
      <c r="BK153" s="149"/>
      <c r="BL153" s="149"/>
      <c r="BM153" s="149"/>
      <c r="BN153" s="149"/>
      <c r="BO153" s="149"/>
      <c r="BP153" s="150"/>
      <c r="BQ153" s="150"/>
      <c r="BR153" s="151"/>
      <c r="BS153" s="57"/>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row>
    <row r="154" spans="1:91" s="140" customFormat="1">
      <c r="A154" s="95"/>
      <c r="B154" s="144"/>
      <c r="C154" s="160"/>
      <c r="D154" s="144"/>
      <c r="E154" s="160"/>
      <c r="F154" s="238"/>
      <c r="G154" s="141"/>
      <c r="H154" s="142"/>
      <c r="I154" s="143" t="s">
        <v>8</v>
      </c>
      <c r="J154" s="144"/>
      <c r="K154" s="316" t="s">
        <v>436</v>
      </c>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44"/>
      <c r="AU154" s="144"/>
      <c r="AV154" s="144"/>
      <c r="AW154" s="144"/>
      <c r="AX154" s="144"/>
      <c r="AY154" s="145"/>
      <c r="AZ154" s="146"/>
      <c r="BA154" s="144"/>
      <c r="BB154" s="144"/>
      <c r="BC154" s="144"/>
      <c r="BD154" s="146"/>
      <c r="BE154" s="175"/>
      <c r="BF154" s="147"/>
      <c r="BG154" s="148"/>
      <c r="BH154" s="148"/>
      <c r="BI154" s="148"/>
      <c r="BJ154" s="147"/>
      <c r="BK154" s="149"/>
      <c r="BL154" s="149"/>
      <c r="BM154" s="149"/>
      <c r="BN154" s="149"/>
      <c r="BO154" s="149"/>
      <c r="BP154" s="150"/>
      <c r="BQ154" s="150"/>
      <c r="BR154" s="151"/>
      <c r="BS154" s="57"/>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row>
    <row r="155" spans="1:91" s="19" customFormat="1" ht="3.75" customHeight="1">
      <c r="A155" s="95"/>
      <c r="B155" s="129"/>
      <c r="C155" s="159"/>
      <c r="D155" s="129"/>
      <c r="E155" s="159"/>
      <c r="F155" s="234"/>
      <c r="G155" s="132"/>
      <c r="H155" s="136"/>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8"/>
      <c r="AZ155" s="130"/>
      <c r="BA155" s="129"/>
      <c r="BB155" s="129"/>
      <c r="BC155" s="129"/>
      <c r="BD155" s="130"/>
      <c r="BE155" s="174"/>
      <c r="BF155" s="62"/>
      <c r="BG155" s="57"/>
      <c r="BH155" s="57"/>
      <c r="BI155" s="57"/>
      <c r="BJ155" s="62"/>
      <c r="BK155" s="58"/>
      <c r="BL155" s="58"/>
      <c r="BM155" s="58"/>
      <c r="BN155" s="58"/>
      <c r="BO155" s="58"/>
      <c r="BP155" s="131"/>
      <c r="BQ155" s="131"/>
      <c r="BR155" s="84"/>
      <c r="BS155" s="57"/>
      <c r="BT155" s="57"/>
      <c r="BU155" s="57"/>
      <c r="BV155" s="57"/>
      <c r="BW155" s="57"/>
      <c r="BX155" s="57"/>
      <c r="BY155" s="57"/>
      <c r="BZ155" s="57"/>
      <c r="CA155" s="57"/>
      <c r="CB155" s="57"/>
      <c r="CC155" s="57"/>
      <c r="CD155" s="57"/>
      <c r="CE155" s="57"/>
      <c r="CF155" s="57"/>
      <c r="CG155" s="57"/>
      <c r="CH155" s="57"/>
      <c r="CI155" s="57"/>
      <c r="CJ155" s="57"/>
      <c r="CK155" s="57"/>
      <c r="CL155" s="57"/>
      <c r="CM155" s="57"/>
    </row>
    <row r="156" spans="1:91" s="19" customFormat="1">
      <c r="A156" s="95"/>
      <c r="B156" s="129"/>
      <c r="C156" s="159"/>
      <c r="D156" s="129"/>
      <c r="E156" s="159"/>
      <c r="F156" s="234"/>
      <c r="G156" s="236" t="str">
        <f>CONCATENATE(E145,".3")</f>
        <v>2.8.3</v>
      </c>
      <c r="H156" s="133"/>
      <c r="I156" s="134" t="s">
        <v>328</v>
      </c>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5"/>
      <c r="AZ156" s="130"/>
      <c r="BA156" s="1011"/>
      <c r="BB156" s="1012"/>
      <c r="BC156" s="1013"/>
      <c r="BD156" s="130"/>
      <c r="BE156" s="174"/>
      <c r="BF156" s="62"/>
      <c r="BG156" s="57"/>
      <c r="BH156" s="57"/>
      <c r="BI156" s="57"/>
      <c r="BJ156" s="147"/>
      <c r="BK156" s="149"/>
      <c r="BL156" s="149"/>
      <c r="BM156" s="149"/>
      <c r="BN156" s="149"/>
      <c r="BO156" s="149"/>
      <c r="BP156" s="124" t="str">
        <f>IF(OR(BA156="x",BA156=""),"",IF(AND($BO$30=1,BK156&lt;&gt;""),1,IF(AND($BO$30=2,BL156&lt;&gt;""),1,IF(AND($BO$30=3,BM156&lt;&gt;""),1,IF(AND($BO$30=4,BN156&lt;&gt;""),1,IF(AND($BO$30=5,BO156&lt;&gt;""),1,0))))))</f>
        <v/>
      </c>
      <c r="BQ156" s="65">
        <f>IF(BR147=0,0,IF(OR(BA156="x",BA156=""),0,BA156))</f>
        <v>0</v>
      </c>
      <c r="BR156" s="151"/>
      <c r="BS156" s="57"/>
      <c r="BT156" s="57"/>
      <c r="BU156" s="57"/>
      <c r="BV156" s="57"/>
      <c r="BW156" s="57"/>
      <c r="BX156" s="57"/>
      <c r="BY156" s="57"/>
      <c r="BZ156" s="57"/>
      <c r="CA156" s="57"/>
      <c r="CB156" s="57"/>
      <c r="CC156" s="57"/>
      <c r="CD156" s="57"/>
      <c r="CE156" s="57"/>
      <c r="CF156" s="57"/>
      <c r="CG156" s="57"/>
      <c r="CH156" s="57"/>
      <c r="CI156" s="57"/>
      <c r="CJ156" s="57"/>
      <c r="CK156" s="57"/>
      <c r="CL156" s="57"/>
      <c r="CM156" s="57"/>
    </row>
    <row r="157" spans="1:91" s="19" customFormat="1" ht="3.75" customHeight="1">
      <c r="A157" s="95"/>
      <c r="B157" s="129"/>
      <c r="C157" s="159"/>
      <c r="D157" s="129"/>
      <c r="E157" s="159"/>
      <c r="F157" s="234"/>
      <c r="G157" s="132"/>
      <c r="H157" s="136"/>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8"/>
      <c r="AZ157" s="130"/>
      <c r="BA157" s="129"/>
      <c r="BB157" s="129"/>
      <c r="BC157" s="129"/>
      <c r="BD157" s="130"/>
      <c r="BE157" s="174"/>
      <c r="BF157" s="62"/>
      <c r="BG157" s="57"/>
      <c r="BH157" s="57"/>
      <c r="BI157" s="57"/>
      <c r="BJ157" s="147"/>
      <c r="BK157" s="149"/>
      <c r="BL157" s="149"/>
      <c r="BM157" s="149"/>
      <c r="BN157" s="149"/>
      <c r="BO157" s="149"/>
      <c r="BP157" s="78"/>
      <c r="BQ157" s="78"/>
      <c r="BR157" s="84"/>
      <c r="BS157" s="57"/>
      <c r="BT157" s="57"/>
      <c r="BU157" s="57"/>
      <c r="BV157" s="57"/>
      <c r="BW157" s="57"/>
      <c r="BX157" s="57"/>
      <c r="BY157" s="57"/>
      <c r="BZ157" s="57"/>
      <c r="CA157" s="57"/>
      <c r="CB157" s="57"/>
      <c r="CC157" s="57"/>
      <c r="CD157" s="57"/>
      <c r="CE157" s="57"/>
      <c r="CF157" s="57"/>
      <c r="CG157" s="57"/>
      <c r="CH157" s="57"/>
      <c r="CI157" s="57"/>
      <c r="CJ157" s="57"/>
      <c r="CK157" s="57"/>
      <c r="CL157" s="57"/>
      <c r="CM157" s="57"/>
    </row>
    <row r="158" spans="1:91" s="19" customFormat="1">
      <c r="A158" s="95"/>
      <c r="B158" s="129"/>
      <c r="C158" s="159"/>
      <c r="D158" s="129"/>
      <c r="E158" s="159"/>
      <c r="F158" s="234"/>
      <c r="G158" s="236" t="str">
        <f>CONCATENATE(E145,".4")</f>
        <v>2.8.4</v>
      </c>
      <c r="H158" s="133"/>
      <c r="I158" s="134" t="s">
        <v>9</v>
      </c>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5"/>
      <c r="AZ158" s="130"/>
      <c r="BA158" s="1011"/>
      <c r="BB158" s="1012"/>
      <c r="BC158" s="1013"/>
      <c r="BD158" s="130"/>
      <c r="BE158" s="174"/>
      <c r="BF158" s="62"/>
      <c r="BG158" s="57"/>
      <c r="BH158" s="57"/>
      <c r="BI158" s="57"/>
      <c r="BJ158" s="147"/>
      <c r="BK158" s="149"/>
      <c r="BL158" s="149"/>
      <c r="BM158" s="149"/>
      <c r="BN158" s="149"/>
      <c r="BO158" s="149"/>
      <c r="BP158" s="124" t="str">
        <f>IF(OR(BA158="x",BA158=""),"",IF(AND($BO$30=1,BK158&lt;&gt;""),1,IF(AND($BO$30=2,BL158&lt;&gt;""),1,IF(AND($BO$30=3,BM158&lt;&gt;""),1,IF(AND($BO$30=4,BN158&lt;&gt;""),1,IF(AND($BO$30=5,BO158&lt;&gt;""),1,0))))))</f>
        <v/>
      </c>
      <c r="BQ158" s="65">
        <f>IF(BR147=0,0,IF(OR(BA158="x",BA158=""),0,BA158))</f>
        <v>0</v>
      </c>
      <c r="BR158" s="151"/>
      <c r="BS158" s="57"/>
      <c r="BT158" s="57"/>
      <c r="BU158" s="57"/>
      <c r="BV158" s="57"/>
      <c r="BW158" s="57"/>
      <c r="BX158" s="57"/>
      <c r="BY158" s="57"/>
      <c r="BZ158" s="57"/>
      <c r="CA158" s="57"/>
      <c r="CB158" s="57"/>
      <c r="CC158" s="57"/>
      <c r="CD158" s="57"/>
      <c r="CE158" s="57"/>
      <c r="CF158" s="57"/>
      <c r="CG158" s="57"/>
      <c r="CH158" s="57"/>
      <c r="CI158" s="57"/>
      <c r="CJ158" s="57"/>
      <c r="CK158" s="57"/>
      <c r="CL158" s="57"/>
      <c r="CM158" s="57"/>
    </row>
    <row r="159" spans="1:91" s="19" customFormat="1" ht="3.75" customHeight="1">
      <c r="A159" s="95"/>
      <c r="B159" s="129"/>
      <c r="C159" s="159"/>
      <c r="D159" s="18"/>
      <c r="E159" s="43"/>
      <c r="G159" s="132"/>
      <c r="H159" s="136"/>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8"/>
      <c r="AZ159" s="130"/>
      <c r="BA159" s="129"/>
      <c r="BB159" s="129"/>
      <c r="BC159" s="129"/>
      <c r="BD159" s="130"/>
      <c r="BE159" s="174"/>
      <c r="BF159" s="62"/>
      <c r="BG159" s="57"/>
      <c r="BH159" s="57"/>
      <c r="BI159" s="57"/>
      <c r="BJ159" s="147"/>
      <c r="BK159" s="149"/>
      <c r="BL159" s="149"/>
      <c r="BM159" s="149"/>
      <c r="BN159" s="149"/>
      <c r="BO159" s="149"/>
      <c r="BP159" s="78"/>
      <c r="BQ159" s="78"/>
      <c r="BR159" s="84"/>
      <c r="BS159" s="57"/>
      <c r="BT159" s="57"/>
      <c r="BU159" s="57"/>
      <c r="BV159" s="57"/>
      <c r="BW159" s="57"/>
      <c r="BX159" s="57"/>
      <c r="BY159" s="57"/>
      <c r="BZ159" s="57"/>
      <c r="CA159" s="57"/>
      <c r="CB159" s="57"/>
      <c r="CC159" s="57"/>
      <c r="CD159" s="57"/>
      <c r="CE159" s="57"/>
      <c r="CF159" s="57"/>
      <c r="CG159" s="57"/>
      <c r="CH159" s="57"/>
      <c r="CI159" s="57"/>
      <c r="CJ159" s="57"/>
      <c r="CK159" s="57"/>
      <c r="CL159" s="57"/>
      <c r="CM159" s="57"/>
    </row>
    <row r="160" spans="1:91" s="72" customFormat="1">
      <c r="A160" s="93"/>
      <c r="B160" s="129"/>
      <c r="C160" s="159"/>
      <c r="D160" s="476"/>
      <c r="E160" s="477"/>
      <c r="F160" s="299"/>
      <c r="G160" s="478"/>
      <c r="H160" s="47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480"/>
      <c r="BF160" s="62"/>
      <c r="BG160" s="57"/>
      <c r="BH160" s="57"/>
      <c r="BI160" s="57"/>
      <c r="BJ160" s="62"/>
      <c r="BK160" s="58"/>
      <c r="BL160" s="58"/>
      <c r="BM160" s="58"/>
      <c r="BN160" s="58"/>
      <c r="BO160" s="58"/>
      <c r="BP160" s="131"/>
      <c r="BQ160" s="131"/>
      <c r="BR160" s="84"/>
      <c r="BS160" s="57"/>
      <c r="BT160" s="57"/>
      <c r="BU160" s="57"/>
      <c r="BV160" s="57"/>
      <c r="BW160" s="57"/>
      <c r="BX160" s="57"/>
      <c r="BY160" s="57"/>
      <c r="BZ160" s="57"/>
      <c r="CA160" s="57"/>
      <c r="CB160" s="57"/>
      <c r="CC160" s="57"/>
      <c r="CD160" s="57"/>
      <c r="CE160" s="57"/>
      <c r="CF160" s="57"/>
      <c r="CG160" s="57"/>
      <c r="CH160" s="57"/>
      <c r="CI160" s="57"/>
      <c r="CJ160" s="57"/>
      <c r="CK160" s="57"/>
      <c r="CL160" s="57"/>
      <c r="CM160" s="57"/>
    </row>
    <row r="161" spans="1:91" customForma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row>
    <row r="162" spans="1:91" customFormat="1" ht="3.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c r="BZ162" s="57"/>
      <c r="CA162" s="57"/>
      <c r="CB162" s="57"/>
      <c r="CC162" s="57"/>
      <c r="CD162" s="57"/>
      <c r="CE162" s="57"/>
      <c r="CF162" s="57"/>
      <c r="CG162" s="57"/>
      <c r="CH162" s="57"/>
      <c r="CI162" s="57"/>
      <c r="CJ162" s="57"/>
      <c r="CK162" s="57"/>
      <c r="CL162" s="57"/>
      <c r="CM162" s="57"/>
    </row>
  </sheetData>
  <sheetProtection algorithmName="SHA-512" hashValue="TxUqynXJjXFqhZkWqFuT6yDjvGs6BTh2FocKHyVIMe+WCJBZYa4vGgEPg3xB4qfS0b3oYPETnemH1EumfesslQ==" saltValue="G41ZkYR6tDmN1uy49+vHcw==" spinCount="100000" sheet="1" selectLockedCells="1"/>
  <mergeCells count="119">
    <mergeCell ref="B21:E21"/>
    <mergeCell ref="BJ5:BO5"/>
    <mergeCell ref="AE28:AL28"/>
    <mergeCell ref="AO28:AQ28"/>
    <mergeCell ref="AU28:AX28"/>
    <mergeCell ref="BA28:BC28"/>
    <mergeCell ref="B25:AY25"/>
    <mergeCell ref="AZ25:BD25"/>
    <mergeCell ref="AZ21:BD21"/>
    <mergeCell ref="Q3:AP5"/>
    <mergeCell ref="AA9:AF10"/>
    <mergeCell ref="AG9:AN10"/>
    <mergeCell ref="AZ22:BD22"/>
    <mergeCell ref="F21:AY21"/>
    <mergeCell ref="B20:E20"/>
    <mergeCell ref="B15:E16"/>
    <mergeCell ref="B19:E19"/>
    <mergeCell ref="B18:E18"/>
    <mergeCell ref="B22:E22"/>
    <mergeCell ref="AY5:BC5"/>
    <mergeCell ref="Q6:AP7"/>
    <mergeCell ref="B9:J10"/>
    <mergeCell ref="AZ18:BD18"/>
    <mergeCell ref="J7:K7"/>
    <mergeCell ref="AY7:BC7"/>
    <mergeCell ref="AY3:BC3"/>
    <mergeCell ref="BP30:BR30"/>
    <mergeCell ref="G33:AO33"/>
    <mergeCell ref="AP33:AY33"/>
    <mergeCell ref="BJ30:BN30"/>
    <mergeCell ref="E31:AU31"/>
    <mergeCell ref="AZ31:BD31"/>
    <mergeCell ref="F22:AY22"/>
    <mergeCell ref="AZ33:BD33"/>
    <mergeCell ref="BP15:BR15"/>
    <mergeCell ref="F15:AY16"/>
    <mergeCell ref="AZ15:BD16"/>
    <mergeCell ref="F17:AY17"/>
    <mergeCell ref="AZ17:BD17"/>
    <mergeCell ref="V28:W28"/>
    <mergeCell ref="Z28:AA28"/>
    <mergeCell ref="C28:H28"/>
    <mergeCell ref="K28:S28"/>
    <mergeCell ref="AZ19:BD19"/>
    <mergeCell ref="F20:AY20"/>
    <mergeCell ref="AO9:AR10"/>
    <mergeCell ref="AS9:BD10"/>
    <mergeCell ref="AZ20:BD20"/>
    <mergeCell ref="AE11:AN12"/>
    <mergeCell ref="K11:Z12"/>
    <mergeCell ref="K9:Z10"/>
    <mergeCell ref="F19:AY19"/>
    <mergeCell ref="AS11:AU12"/>
    <mergeCell ref="AO11:AR12"/>
    <mergeCell ref="B11:J12"/>
    <mergeCell ref="AV11:AX12"/>
    <mergeCell ref="B17:E17"/>
    <mergeCell ref="AA11:AD12"/>
    <mergeCell ref="B14:BD14"/>
    <mergeCell ref="AY11:BD12"/>
    <mergeCell ref="F18:AY18"/>
    <mergeCell ref="G113:AO113"/>
    <mergeCell ref="AP113:AY113"/>
    <mergeCell ref="BA92:BC92"/>
    <mergeCell ref="BA94:BC94"/>
    <mergeCell ref="G81:AO81"/>
    <mergeCell ref="AP81:AY81"/>
    <mergeCell ref="AZ81:BD81"/>
    <mergeCell ref="G97:AO97"/>
    <mergeCell ref="AP97:AY97"/>
    <mergeCell ref="AZ97:BD97"/>
    <mergeCell ref="BA124:BC124"/>
    <mergeCell ref="BA126:BC126"/>
    <mergeCell ref="BA99:BC99"/>
    <mergeCell ref="BA108:BC108"/>
    <mergeCell ref="BA110:BC110"/>
    <mergeCell ref="AZ113:BD113"/>
    <mergeCell ref="BA101:BC101"/>
    <mergeCell ref="BA115:BC115"/>
    <mergeCell ref="BA117:BC117"/>
    <mergeCell ref="BA67:BC67"/>
    <mergeCell ref="BA69:BC69"/>
    <mergeCell ref="BA35:BC35"/>
    <mergeCell ref="BA60:BC60"/>
    <mergeCell ref="BA62:BC62"/>
    <mergeCell ref="BA83:BC83"/>
    <mergeCell ref="BA85:BC85"/>
    <mergeCell ref="BA76:BC76"/>
    <mergeCell ref="BA78:BC78"/>
    <mergeCell ref="BA37:BC37"/>
    <mergeCell ref="BA44:BC44"/>
    <mergeCell ref="BA53:BC53"/>
    <mergeCell ref="AZ49:BD49"/>
    <mergeCell ref="BA46:BC46"/>
    <mergeCell ref="BA51:BC51"/>
    <mergeCell ref="B23:E23"/>
    <mergeCell ref="F23:AY23"/>
    <mergeCell ref="AZ23:BD23"/>
    <mergeCell ref="B24:E24"/>
    <mergeCell ref="F24:AY24"/>
    <mergeCell ref="AZ24:BD24"/>
    <mergeCell ref="G65:AO65"/>
    <mergeCell ref="AP65:AY65"/>
    <mergeCell ref="AZ65:BD65"/>
    <mergeCell ref="G49:AO49"/>
    <mergeCell ref="AP49:AY49"/>
    <mergeCell ref="AP129:AY129"/>
    <mergeCell ref="G129:AO129"/>
    <mergeCell ref="BA158:BC158"/>
    <mergeCell ref="BA156:BC156"/>
    <mergeCell ref="BA149:BC149"/>
    <mergeCell ref="BA147:BC147"/>
    <mergeCell ref="AZ145:BD145"/>
    <mergeCell ref="G145:AY145"/>
    <mergeCell ref="BA142:BC142"/>
    <mergeCell ref="BA140:BC140"/>
    <mergeCell ref="BA133:BC133"/>
    <mergeCell ref="BA131:BC131"/>
    <mergeCell ref="AZ129:BD129"/>
  </mergeCells>
  <phoneticPr fontId="9" type="noConversion"/>
  <conditionalFormatting sqref="BK35:BO35 BK83:BO83 BK99:BO99 BK51:BO51 BK115:BO115 BK67:BO67">
    <cfRule type="cellIs" dxfId="466" priority="36" stopIfTrue="1" operator="equal">
      <formula>""</formula>
    </cfRule>
  </conditionalFormatting>
  <conditionalFormatting sqref="AZ32:BD32 AZ33 AZ97 AZ81 AZ49 AZ65 AZ113">
    <cfRule type="cellIs" dxfId="465" priority="37" stopIfTrue="1" operator="equal">
      <formula>"Green"</formula>
    </cfRule>
    <cfRule type="cellIs" dxfId="464" priority="38" stopIfTrue="1" operator="equal">
      <formula>"Yellow"</formula>
    </cfRule>
    <cfRule type="cellIs" dxfId="463" priority="39" stopIfTrue="1" operator="equal">
      <formula>"Red"</formula>
    </cfRule>
  </conditionalFormatting>
  <conditionalFormatting sqref="AS7">
    <cfRule type="cellIs" dxfId="462" priority="40" stopIfTrue="1" operator="equal">
      <formula>"X"</formula>
    </cfRule>
  </conditionalFormatting>
  <conditionalFormatting sqref="BP5">
    <cfRule type="expression" dxfId="461" priority="41" stopIfTrue="1">
      <formula>IF(AND(BP5="",#REF!&gt;""),TRUE,FALSE)</formula>
    </cfRule>
  </conditionalFormatting>
  <conditionalFormatting sqref="BA115:BC115 BA99:BC99 BA83:BC83 BA67:BC67 BA51:BC51 BA35:BC35">
    <cfRule type="expression" dxfId="460" priority="42" stopIfTrue="1">
      <formula>IF(BJ35="No",TRUE,FALSE)</formula>
    </cfRule>
    <cfRule type="expression" dxfId="459" priority="43" stopIfTrue="1">
      <formula>IF(OR(I35="",BA35="x",BR35=0),TRUE,FALSE)</formula>
    </cfRule>
    <cfRule type="expression" dxfId="458" priority="44" stopIfTrue="1">
      <formula>IF(AND(BA35&lt;&gt;"Y",BA35&lt;&gt;"N",BA35&lt;&gt;""),TRUE,FALSE)</formula>
    </cfRule>
  </conditionalFormatting>
  <conditionalFormatting sqref="BA117:BC117 BA101:BC101 BA85:BC85 BA69:BC69 BA53:BC53 BA37:BC37">
    <cfRule type="expression" dxfId="457" priority="45" stopIfTrue="1">
      <formula>IF(OR(BR35=0,BJ35="No"),TRUE,FALSE)</formula>
    </cfRule>
    <cfRule type="expression" dxfId="456" priority="46" stopIfTrue="1">
      <formula>IF(BA35="x",TRUE,FALSE)</formula>
    </cfRule>
    <cfRule type="cellIs" dxfId="455" priority="47" stopIfTrue="1" operator="greaterThan">
      <formula>2</formula>
    </cfRule>
  </conditionalFormatting>
  <conditionalFormatting sqref="BA124:BC124 BA108:BC108 BA92:BC92 BA76:BC76 BA60:BC60 BA44:BC44">
    <cfRule type="expression" dxfId="454" priority="48" stopIfTrue="1">
      <formula>IF(OR(BR35=0,BJ35="No"),TRUE,FALSE)</formula>
    </cfRule>
    <cfRule type="expression" dxfId="453" priority="49" stopIfTrue="1">
      <formula>IF(BA35="x",TRUE,FALSE)</formula>
    </cfRule>
    <cfRule type="cellIs" dxfId="452" priority="50" stopIfTrue="1" operator="greaterThan">
      <formula>2</formula>
    </cfRule>
  </conditionalFormatting>
  <conditionalFormatting sqref="BA126:BC126 BA110:BC110 BA94:BC94 BA78:BC78 BA62:BC62 BA46:BC46">
    <cfRule type="expression" dxfId="451" priority="51" stopIfTrue="1">
      <formula>IF(OR(BR35=0,BJ35="No"),TRUE,FALSE)</formula>
    </cfRule>
    <cfRule type="expression" dxfId="450" priority="52" stopIfTrue="1">
      <formula>IF(BA35="x",TRUE,FALSE)</formula>
    </cfRule>
    <cfRule type="cellIs" dxfId="449" priority="53" stopIfTrue="1" operator="greaterThan">
      <formula>2</formula>
    </cfRule>
  </conditionalFormatting>
  <conditionalFormatting sqref="AY5:BC5">
    <cfRule type="cellIs" dxfId="448" priority="54" stopIfTrue="1" operator="between">
      <formula>0.845</formula>
      <formula>1.1</formula>
    </cfRule>
    <cfRule type="cellIs" dxfId="447" priority="55" stopIfTrue="1" operator="between">
      <formula>0.745</formula>
      <formula>0.8449</formula>
    </cfRule>
    <cfRule type="cellIs" dxfId="446" priority="56" stopIfTrue="1" operator="between">
      <formula>0</formula>
      <formula>0.7449</formula>
    </cfRule>
  </conditionalFormatting>
  <conditionalFormatting sqref="AZ17:BD17 AZ19:BD25">
    <cfRule type="cellIs" dxfId="445" priority="57" stopIfTrue="1" operator="between">
      <formula>0.845</formula>
      <formula>1.1</formula>
    </cfRule>
    <cfRule type="cellIs" dxfId="444" priority="58" stopIfTrue="1" operator="between">
      <formula>0.745</formula>
      <formula>0.8449</formula>
    </cfRule>
    <cfRule type="cellIs" dxfId="443" priority="59" stopIfTrue="1" operator="between">
      <formula>0</formula>
      <formula>0.7449</formula>
    </cfRule>
  </conditionalFormatting>
  <conditionalFormatting sqref="AZ18:BD18">
    <cfRule type="cellIs" dxfId="442" priority="60" stopIfTrue="1" operator="between">
      <formula>0.845</formula>
      <formula>1.1</formula>
    </cfRule>
    <cfRule type="cellIs" dxfId="441" priority="61" stopIfTrue="1" operator="between">
      <formula>0.745</formula>
      <formula>0.8449</formula>
    </cfRule>
    <cfRule type="cellIs" dxfId="440" priority="62" stopIfTrue="1" operator="between">
      <formula>0</formula>
      <formula>0.7449</formula>
    </cfRule>
  </conditionalFormatting>
  <conditionalFormatting sqref="BK131:BO131">
    <cfRule type="cellIs" dxfId="439" priority="17" stopIfTrue="1" operator="equal">
      <formula>""</formula>
    </cfRule>
  </conditionalFormatting>
  <conditionalFormatting sqref="AZ129">
    <cfRule type="cellIs" dxfId="438" priority="18" stopIfTrue="1" operator="equal">
      <formula>"Green"</formula>
    </cfRule>
    <cfRule type="cellIs" dxfId="437" priority="19" stopIfTrue="1" operator="equal">
      <formula>"Yellow"</formula>
    </cfRule>
    <cfRule type="cellIs" dxfId="436" priority="20" stopIfTrue="1" operator="equal">
      <formula>"Red"</formula>
    </cfRule>
  </conditionalFormatting>
  <conditionalFormatting sqref="BA131:BC131">
    <cfRule type="expression" dxfId="435" priority="21" stopIfTrue="1">
      <formula>IF(BJ131="No",TRUE,FALSE)</formula>
    </cfRule>
    <cfRule type="expression" dxfId="434" priority="22" stopIfTrue="1">
      <formula>IF(OR(I131="",BA131="x",BR131=0),TRUE,FALSE)</formula>
    </cfRule>
    <cfRule type="expression" dxfId="433" priority="23" stopIfTrue="1">
      <formula>IF(AND(BA131&lt;&gt;"Y",BA131&lt;&gt;"N",BA131&lt;&gt;""),TRUE,FALSE)</formula>
    </cfRule>
  </conditionalFormatting>
  <conditionalFormatting sqref="BA133:BC133">
    <cfRule type="expression" dxfId="432" priority="24" stopIfTrue="1">
      <formula>IF(OR(BR131=0,BJ131="No"),TRUE,FALSE)</formula>
    </cfRule>
    <cfRule type="expression" dxfId="431" priority="25" stopIfTrue="1">
      <formula>IF(BA131="x",TRUE,FALSE)</formula>
    </cfRule>
    <cfRule type="cellIs" dxfId="430" priority="26" stopIfTrue="1" operator="greaterThan">
      <formula>2</formula>
    </cfRule>
  </conditionalFormatting>
  <conditionalFormatting sqref="BA140:BC140">
    <cfRule type="expression" dxfId="429" priority="27" stopIfTrue="1">
      <formula>IF(OR(BR131=0,BJ131="No"),TRUE,FALSE)</formula>
    </cfRule>
    <cfRule type="expression" dxfId="428" priority="28" stopIfTrue="1">
      <formula>IF(BA131="x",TRUE,FALSE)</formula>
    </cfRule>
    <cfRule type="cellIs" dxfId="427" priority="29" stopIfTrue="1" operator="greaterThan">
      <formula>2</formula>
    </cfRule>
  </conditionalFormatting>
  <conditionalFormatting sqref="BA142:BC142">
    <cfRule type="expression" dxfId="426" priority="30" stopIfTrue="1">
      <formula>IF(OR(BR131=0,BJ131="No"),TRUE,FALSE)</formula>
    </cfRule>
    <cfRule type="expression" dxfId="425" priority="31" stopIfTrue="1">
      <formula>IF(BA131="x",TRUE,FALSE)</formula>
    </cfRule>
    <cfRule type="cellIs" dxfId="424" priority="32" stopIfTrue="1" operator="greaterThan">
      <formula>2</formula>
    </cfRule>
  </conditionalFormatting>
  <conditionalFormatting sqref="BK147:BO147">
    <cfRule type="cellIs" dxfId="423" priority="1" stopIfTrue="1" operator="equal">
      <formula>""</formula>
    </cfRule>
  </conditionalFormatting>
  <conditionalFormatting sqref="AZ145">
    <cfRule type="cellIs" dxfId="422" priority="2" stopIfTrue="1" operator="equal">
      <formula>"Green"</formula>
    </cfRule>
    <cfRule type="cellIs" dxfId="421" priority="3" stopIfTrue="1" operator="equal">
      <formula>"Yellow"</formula>
    </cfRule>
    <cfRule type="cellIs" dxfId="420" priority="4" stopIfTrue="1" operator="equal">
      <formula>"Red"</formula>
    </cfRule>
  </conditionalFormatting>
  <conditionalFormatting sqref="BA147:BC147">
    <cfRule type="expression" dxfId="419" priority="5" stopIfTrue="1">
      <formula>IF(BJ147="No",TRUE,FALSE)</formula>
    </cfRule>
    <cfRule type="expression" dxfId="418" priority="6" stopIfTrue="1">
      <formula>IF(OR(I147="",BA147="x",BR147=0),TRUE,FALSE)</formula>
    </cfRule>
    <cfRule type="expression" dxfId="417" priority="7" stopIfTrue="1">
      <formula>IF(AND(BA147&lt;&gt;"Y",BA147&lt;&gt;"N",BA147&lt;&gt;""),TRUE,FALSE)</formula>
    </cfRule>
  </conditionalFormatting>
  <conditionalFormatting sqref="BA149:BC149">
    <cfRule type="expression" dxfId="416" priority="8" stopIfTrue="1">
      <formula>IF(OR(BR147=0,BJ147="No"),TRUE,FALSE)</formula>
    </cfRule>
    <cfRule type="expression" dxfId="415" priority="9" stopIfTrue="1">
      <formula>IF(BA147="x",TRUE,FALSE)</formula>
    </cfRule>
    <cfRule type="cellIs" dxfId="414" priority="10" stopIfTrue="1" operator="greaterThan">
      <formula>2</formula>
    </cfRule>
  </conditionalFormatting>
  <conditionalFormatting sqref="BA156:BC156">
    <cfRule type="expression" dxfId="413" priority="11" stopIfTrue="1">
      <formula>IF(OR(BR147=0,BJ147="No"),TRUE,FALSE)</formula>
    </cfRule>
    <cfRule type="expression" dxfId="412" priority="12" stopIfTrue="1">
      <formula>IF(BA147="x",TRUE,FALSE)</formula>
    </cfRule>
    <cfRule type="cellIs" dxfId="411" priority="13" stopIfTrue="1" operator="greaterThan">
      <formula>2</formula>
    </cfRule>
  </conditionalFormatting>
  <conditionalFormatting sqref="BA158:BC158">
    <cfRule type="expression" dxfId="410" priority="14" stopIfTrue="1">
      <formula>IF(OR(BR147=0,BJ147="No"),TRUE,FALSE)</formula>
    </cfRule>
    <cfRule type="expression" dxfId="409" priority="15" stopIfTrue="1">
      <formula>IF(BA147="x",TRUE,FALSE)</formula>
    </cfRule>
    <cfRule type="cellIs" dxfId="408" priority="16" stopIfTrue="1" operator="greaterThan">
      <formula>2</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ignoredErrors>
    <ignoredError sqref="BP23:BQ23"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3"/>
    <pageSetUpPr fitToPage="1"/>
  </sheetPr>
  <dimension ref="A1:CP127"/>
  <sheetViews>
    <sheetView showRowColHeaders="0" topLeftCell="A101" zoomScale="130" zoomScaleNormal="130" workbookViewId="0">
      <selection activeCell="AG9" sqref="AG9:AR10"/>
    </sheetView>
  </sheetViews>
  <sheetFormatPr baseColWidth="10" defaultColWidth="9.19921875" defaultRowHeight="13"/>
  <cols>
    <col min="1" max="1" width="1" style="342"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1" width="11.59765625" style="339" customWidth="1"/>
    <col min="62" max="64" width="11.59765625" style="339" hidden="1" customWidth="1"/>
    <col min="65" max="67" width="11.59765625" style="462" hidden="1" customWidth="1"/>
    <col min="68" max="68" width="11.59765625" style="339" hidden="1" customWidth="1"/>
    <col min="69" max="70" width="11.59765625" style="475" hidden="1" customWidth="1"/>
    <col min="71" max="74" width="11.59765625" style="339" customWidth="1"/>
    <col min="75" max="16384" width="9.19921875" style="339"/>
  </cols>
  <sheetData>
    <row r="1" spans="1:94" s="19" customFormat="1" ht="4.5" customHeight="1">
      <c r="A1" s="183"/>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183"/>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5"/>
      <c r="BC2" s="15"/>
      <c r="BD2" s="17"/>
      <c r="BE2" s="208"/>
      <c r="BF2" s="57"/>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c r="CL2" s="57"/>
      <c r="CM2" s="57"/>
    </row>
    <row r="3" spans="1:94" s="19" customFormat="1" ht="12.75" customHeight="1">
      <c r="A3" s="176"/>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IF('Cover Page'!AY3="","",'Cover Page'!AY3)</f>
        <v/>
      </c>
      <c r="AZ3" s="996"/>
      <c r="BA3" s="996"/>
      <c r="BB3" s="996"/>
      <c r="BC3" s="997"/>
      <c r="BD3" s="4"/>
      <c r="BE3" s="208"/>
      <c r="BF3" s="57"/>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c r="CL3" s="57"/>
      <c r="CM3" s="57"/>
    </row>
    <row r="4" spans="1:94" s="19" customFormat="1" ht="4.5" customHeight="1">
      <c r="A4" s="176"/>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94"/>
      <c r="BC4" s="94"/>
      <c r="BD4" s="4"/>
      <c r="BE4" s="208"/>
      <c r="BF4" s="57"/>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c r="CL4" s="57"/>
      <c r="CM4" s="57"/>
    </row>
    <row r="5" spans="1:94" s="19" customFormat="1" ht="12.75" customHeight="1">
      <c r="A5" s="176"/>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4"/>
      <c r="BE5" s="208"/>
      <c r="BF5" s="57"/>
      <c r="BG5" s="57"/>
      <c r="BH5" s="57"/>
      <c r="BI5" s="57"/>
      <c r="BJ5" s="1072" t="s">
        <v>87</v>
      </c>
      <c r="BK5" s="1073"/>
      <c r="BL5" s="1073"/>
      <c r="BM5" s="1073"/>
      <c r="BN5" s="1073"/>
      <c r="BO5" s="1073"/>
      <c r="BP5" s="225">
        <f>IF(BR23="",0,IF(MIN(BR17:BR22)&lt;0.75,1,0))</f>
        <v>0</v>
      </c>
      <c r="BQ5" s="61"/>
      <c r="BR5" s="61"/>
      <c r="BS5" s="57"/>
      <c r="BT5" s="57"/>
      <c r="BU5" s="57"/>
      <c r="BV5" s="57"/>
      <c r="BW5" s="57"/>
      <c r="BX5" s="57"/>
      <c r="BY5" s="57"/>
      <c r="BZ5" s="57"/>
      <c r="CA5" s="57"/>
      <c r="CB5" s="57"/>
      <c r="CC5" s="57"/>
      <c r="CD5" s="57"/>
      <c r="CE5" s="57"/>
      <c r="CF5" s="57"/>
      <c r="CG5" s="57"/>
      <c r="CH5" s="57"/>
      <c r="CI5" s="57"/>
      <c r="CJ5" s="57"/>
      <c r="CK5" s="57"/>
      <c r="CL5" s="57"/>
      <c r="CM5" s="57"/>
    </row>
    <row r="6" spans="1:94" s="19" customFormat="1" ht="4.5" customHeight="1">
      <c r="A6" s="176"/>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IF(AND($BH$7="",$BH$9=""),"",IF($BH$9="",#REF!,#REF!))</f>
        <v/>
      </c>
      <c r="BA6" s="89"/>
      <c r="BB6" s="89"/>
      <c r="BC6" s="89"/>
      <c r="BD6" s="4"/>
      <c r="BE6" s="208"/>
      <c r="BF6" s="57"/>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c r="CL6" s="57"/>
      <c r="CM6" s="57"/>
    </row>
    <row r="7" spans="1:94" s="19" customFormat="1" ht="12.75" customHeight="1">
      <c r="A7" s="176"/>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7"/>
      <c r="BB7" s="1007"/>
      <c r="BC7" s="1008"/>
      <c r="BD7" s="4"/>
      <c r="BE7" s="208"/>
      <c r="BF7" s="57"/>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c r="CL7" s="57"/>
      <c r="CM7" s="57"/>
    </row>
    <row r="8" spans="1:94" s="19" customFormat="1" ht="4.5" customHeight="1">
      <c r="A8" s="184"/>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4"/>
      <c r="BC8" s="24"/>
      <c r="BD8" s="25"/>
      <c r="BE8" s="208"/>
      <c r="BF8" s="57"/>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c r="CL8" s="57"/>
      <c r="CM8" s="57"/>
    </row>
    <row r="9" spans="1:94" s="19" customFormat="1">
      <c r="A9" s="53"/>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208"/>
      <c r="BF9" s="57"/>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c r="CL9" s="57"/>
      <c r="CM9" s="57"/>
    </row>
    <row r="10" spans="1:94" s="19" customFormat="1" ht="4.5" customHeight="1">
      <c r="A10" s="53"/>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208"/>
      <c r="BF10" s="57"/>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c r="CL10" s="57"/>
      <c r="CM10" s="57"/>
    </row>
    <row r="11" spans="1:94" s="19" customFormat="1" ht="4.5" customHeight="1">
      <c r="A11" s="94"/>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208"/>
      <c r="BF11" s="57"/>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c r="CL11" s="57"/>
      <c r="CM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208"/>
      <c r="BF12" s="57"/>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c r="CL12" s="57"/>
      <c r="CM12" s="57"/>
    </row>
    <row r="13" spans="1:94" s="19" customFormat="1" ht="4.5" customHeight="1">
      <c r="A13" s="5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08"/>
      <c r="BF13" s="57"/>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c r="CL13" s="57"/>
      <c r="CM13" s="57"/>
    </row>
    <row r="14" spans="1:94" s="1" customFormat="1" ht="14">
      <c r="A14" s="53"/>
      <c r="B14" s="1066" t="s">
        <v>113</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4"/>
      <c r="BF14" s="49"/>
      <c r="BG14" s="49"/>
      <c r="BH14" s="49"/>
      <c r="BI14" s="49"/>
      <c r="BJ14" s="67" t="s">
        <v>17</v>
      </c>
      <c r="BK14" s="68"/>
      <c r="BL14" s="68"/>
      <c r="BM14" s="68"/>
      <c r="BN14" s="68"/>
      <c r="BO14" s="68"/>
      <c r="BP14" s="68"/>
      <c r="BQ14" s="68"/>
      <c r="BR14" s="69"/>
      <c r="BS14" s="49"/>
      <c r="BT14" s="49"/>
      <c r="BU14" s="49"/>
      <c r="BV14" s="49"/>
      <c r="BW14" s="49"/>
      <c r="BX14" s="49"/>
      <c r="BY14" s="49"/>
      <c r="BZ14" s="49"/>
      <c r="CA14" s="49"/>
      <c r="CB14" s="49"/>
      <c r="CC14" s="49"/>
      <c r="CD14" s="49"/>
      <c r="CE14" s="49"/>
      <c r="CF14" s="49"/>
      <c r="CG14" s="49"/>
      <c r="CH14" s="49"/>
      <c r="CI14" s="49"/>
      <c r="CJ14" s="49"/>
      <c r="CK14" s="49"/>
      <c r="CL14" s="49"/>
      <c r="CM14" s="49"/>
    </row>
    <row r="15" spans="1:94" s="1" customFormat="1" ht="12" customHeight="1">
      <c r="A15" s="53"/>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4"/>
      <c r="BF15" s="49"/>
      <c r="BG15" s="49"/>
      <c r="BH15" s="49"/>
      <c r="BI15" s="49"/>
      <c r="BJ15" s="100"/>
      <c r="BK15" s="101"/>
      <c r="BL15" s="102"/>
      <c r="BM15" s="102"/>
      <c r="BN15" s="102"/>
      <c r="BO15" s="102"/>
      <c r="BP15" s="1037"/>
      <c r="BQ15" s="1038"/>
      <c r="BR15" s="1039"/>
      <c r="BS15" s="49"/>
      <c r="BT15" s="49"/>
      <c r="BU15" s="49"/>
      <c r="BV15" s="49"/>
      <c r="BW15" s="49"/>
      <c r="BX15" s="49"/>
      <c r="BY15" s="49"/>
      <c r="BZ15" s="49"/>
      <c r="CA15" s="49"/>
      <c r="CB15" s="49"/>
      <c r="CC15" s="49"/>
      <c r="CD15" s="49"/>
      <c r="CE15" s="49"/>
      <c r="CF15" s="49"/>
      <c r="CG15" s="49"/>
      <c r="CH15" s="49"/>
      <c r="CI15" s="49"/>
      <c r="CJ15" s="49"/>
      <c r="CK15" s="49"/>
      <c r="CL15" s="49"/>
      <c r="CM15" s="49"/>
    </row>
    <row r="16" spans="1:94" s="1" customFormat="1" ht="8.25" customHeight="1">
      <c r="A16" s="94"/>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4"/>
      <c r="BF16" s="49"/>
      <c r="BG16" s="49"/>
      <c r="BH16" s="49"/>
      <c r="BI16" s="49"/>
      <c r="BJ16" s="103"/>
      <c r="BK16" s="53"/>
      <c r="BL16" s="90"/>
      <c r="BM16" s="90"/>
      <c r="BN16" s="90"/>
      <c r="BO16" s="90"/>
      <c r="BP16" s="106" t="s">
        <v>85</v>
      </c>
      <c r="BQ16" s="107" t="s">
        <v>84</v>
      </c>
      <c r="BR16" s="108" t="s">
        <v>77</v>
      </c>
      <c r="BS16" s="49"/>
      <c r="BT16" s="49"/>
      <c r="BU16" s="49"/>
      <c r="BV16" s="49"/>
      <c r="BW16" s="49"/>
      <c r="BX16" s="49"/>
      <c r="BY16" s="49"/>
      <c r="BZ16" s="49"/>
      <c r="CA16" s="49"/>
      <c r="CB16" s="49"/>
      <c r="CC16" s="49"/>
      <c r="CD16" s="49"/>
      <c r="CE16" s="49"/>
      <c r="CF16" s="49"/>
      <c r="CG16" s="49"/>
      <c r="CH16" s="49"/>
      <c r="CI16" s="49"/>
      <c r="CJ16" s="49"/>
      <c r="CK16" s="49"/>
      <c r="CL16" s="49"/>
      <c r="CM16" s="49"/>
    </row>
    <row r="17" spans="1:91" s="1" customFormat="1">
      <c r="A17" s="53"/>
      <c r="B17" s="1014">
        <v>1</v>
      </c>
      <c r="C17" s="1015"/>
      <c r="D17" s="1015"/>
      <c r="E17" s="1016"/>
      <c r="F17" s="1017" t="s">
        <v>156</v>
      </c>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t="e">
        <f>IF(#REF!="Continuous Improvement","",IF(#REF!=0,"",#REF!))</f>
        <v>#REF!</v>
      </c>
      <c r="AH17" s="1017"/>
      <c r="AI17" s="1017"/>
      <c r="AJ17" s="1017"/>
      <c r="AK17" s="1017" t="e">
        <f>IF(#REF!="Continuous Improvement","",IF(AG17="","",#REF!))</f>
        <v>#REF!</v>
      </c>
      <c r="AL17" s="1017"/>
      <c r="AM17" s="1017"/>
      <c r="AN17" s="1017"/>
      <c r="AO17" s="1017" t="e">
        <f>IF(AG17="","",SUM(AK17/AG17))</f>
        <v>#REF!</v>
      </c>
      <c r="AP17" s="1017"/>
      <c r="AQ17" s="1017"/>
      <c r="AR17" s="1017"/>
      <c r="AS17" s="1017" t="e">
        <f>IF(#REF!="Pre-Source","",IF(#REF!=0,"",#REF!))</f>
        <v>#REF!</v>
      </c>
      <c r="AT17" s="1017"/>
      <c r="AU17" s="1017"/>
      <c r="AV17" s="1017"/>
      <c r="AW17" s="1017" t="e">
        <f>IF(#REF!="Pre-Source","",IF(AS17="","",#REF!))</f>
        <v>#REF!</v>
      </c>
      <c r="AX17" s="1017"/>
      <c r="AY17" s="1017"/>
      <c r="AZ17" s="1018" t="str">
        <f t="shared" ref="AZ17:AZ23" si="0">IF(BR17="","",BR17)</f>
        <v/>
      </c>
      <c r="BA17" s="1019"/>
      <c r="BB17" s="1019"/>
      <c r="BC17" s="1019"/>
      <c r="BD17" s="1020"/>
      <c r="BE17" s="4"/>
      <c r="BF17" s="49"/>
      <c r="BG17" s="49"/>
      <c r="BH17" s="49"/>
      <c r="BI17" s="49"/>
      <c r="BJ17" s="103"/>
      <c r="BK17" s="53"/>
      <c r="BL17" s="113"/>
      <c r="BM17" s="113"/>
      <c r="BN17" s="113"/>
      <c r="BO17" s="113" t="s">
        <v>39</v>
      </c>
      <c r="BP17" s="114">
        <f>BP31</f>
        <v>0</v>
      </c>
      <c r="BQ17" s="114">
        <f>BQ31</f>
        <v>0</v>
      </c>
      <c r="BR17" s="109" t="str">
        <f t="shared" ref="BR17:BR23" si="1">IF(BP17=0,"",BQ17/BP17)</f>
        <v/>
      </c>
      <c r="BS17" s="49"/>
      <c r="BT17" s="49"/>
      <c r="BU17" s="49"/>
      <c r="BV17" s="49"/>
      <c r="BW17" s="49"/>
      <c r="BX17" s="49"/>
      <c r="BY17" s="49"/>
      <c r="BZ17" s="49"/>
      <c r="CA17" s="49"/>
      <c r="CB17" s="49"/>
      <c r="CC17" s="49"/>
      <c r="CD17" s="49"/>
      <c r="CE17" s="49"/>
      <c r="CF17" s="49"/>
      <c r="CG17" s="49"/>
      <c r="CH17" s="49"/>
      <c r="CI17" s="49"/>
      <c r="CJ17" s="49"/>
      <c r="CK17" s="49"/>
      <c r="CL17" s="49"/>
      <c r="CM17" s="49"/>
    </row>
    <row r="18" spans="1:91" s="1" customFormat="1">
      <c r="A18" s="53"/>
      <c r="B18" s="1014">
        <v>2</v>
      </c>
      <c r="C18" s="1015"/>
      <c r="D18" s="1015"/>
      <c r="E18" s="1016"/>
      <c r="F18" s="1079" t="s">
        <v>342</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1"/>
      <c r="AZ18" s="1018" t="str">
        <f t="shared" si="0"/>
        <v/>
      </c>
      <c r="BA18" s="1019"/>
      <c r="BB18" s="1019"/>
      <c r="BC18" s="1019"/>
      <c r="BD18" s="1020"/>
      <c r="BE18" s="4"/>
      <c r="BF18" s="49"/>
      <c r="BG18" s="49"/>
      <c r="BH18" s="49"/>
      <c r="BI18" s="49"/>
      <c r="BJ18" s="103"/>
      <c r="BK18" s="53"/>
      <c r="BL18" s="113"/>
      <c r="BM18" s="113"/>
      <c r="BN18" s="113"/>
      <c r="BO18" s="113" t="s">
        <v>40</v>
      </c>
      <c r="BP18" s="114">
        <f>BP47</f>
        <v>0</v>
      </c>
      <c r="BQ18" s="114">
        <f>BQ47</f>
        <v>0</v>
      </c>
      <c r="BR18" s="109" t="str">
        <f t="shared" si="1"/>
        <v/>
      </c>
      <c r="BS18" s="49"/>
      <c r="BT18" s="49"/>
      <c r="BU18" s="49"/>
      <c r="BV18" s="49"/>
      <c r="BW18" s="49"/>
      <c r="BX18" s="49"/>
      <c r="BY18" s="49"/>
      <c r="BZ18" s="49"/>
      <c r="CA18" s="49"/>
      <c r="CB18" s="49"/>
      <c r="CC18" s="49"/>
      <c r="CD18" s="49"/>
      <c r="CE18" s="49"/>
      <c r="CF18" s="49"/>
      <c r="CG18" s="49"/>
      <c r="CH18" s="49"/>
      <c r="CI18" s="49"/>
      <c r="CJ18" s="49"/>
      <c r="CK18" s="49"/>
      <c r="CL18" s="49"/>
      <c r="CM18" s="49"/>
    </row>
    <row r="19" spans="1:91" s="1" customFormat="1">
      <c r="A19" s="53"/>
      <c r="B19" s="1014">
        <v>3</v>
      </c>
      <c r="C19" s="1015"/>
      <c r="D19" s="1015"/>
      <c r="E19" s="1016"/>
      <c r="F19" s="1079" t="s">
        <v>281</v>
      </c>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1"/>
      <c r="AZ19" s="1018" t="str">
        <f t="shared" si="0"/>
        <v/>
      </c>
      <c r="BA19" s="1019"/>
      <c r="BB19" s="1019"/>
      <c r="BC19" s="1019"/>
      <c r="BD19" s="1020"/>
      <c r="BE19" s="4"/>
      <c r="BF19" s="49"/>
      <c r="BG19" s="49"/>
      <c r="BH19" s="49"/>
      <c r="BI19" s="49"/>
      <c r="BJ19" s="103"/>
      <c r="BK19" s="53"/>
      <c r="BL19" s="113"/>
      <c r="BM19" s="113"/>
      <c r="BN19" s="113"/>
      <c r="BO19" s="113" t="s">
        <v>41</v>
      </c>
      <c r="BP19" s="114">
        <f>BP63</f>
        <v>0</v>
      </c>
      <c r="BQ19" s="114">
        <f>BQ63</f>
        <v>0</v>
      </c>
      <c r="BR19" s="109" t="str">
        <f t="shared" si="1"/>
        <v/>
      </c>
      <c r="BS19" s="49"/>
      <c r="BT19" s="49"/>
      <c r="BU19" s="49"/>
      <c r="BV19" s="49"/>
      <c r="BW19" s="49"/>
      <c r="BX19" s="49"/>
      <c r="BY19" s="49"/>
      <c r="BZ19" s="49"/>
      <c r="CA19" s="49"/>
      <c r="CB19" s="49"/>
      <c r="CC19" s="49"/>
      <c r="CD19" s="49"/>
      <c r="CE19" s="49"/>
      <c r="CF19" s="49"/>
      <c r="CG19" s="49"/>
      <c r="CH19" s="49"/>
      <c r="CI19" s="49"/>
      <c r="CJ19" s="49"/>
      <c r="CK19" s="49"/>
      <c r="CL19" s="49"/>
      <c r="CM19" s="49"/>
    </row>
    <row r="20" spans="1:91" s="1" customFormat="1">
      <c r="A20" s="53"/>
      <c r="B20" s="1014">
        <v>4</v>
      </c>
      <c r="C20" s="1015"/>
      <c r="D20" s="1015"/>
      <c r="E20" s="1016"/>
      <c r="F20" s="1079" t="s">
        <v>116</v>
      </c>
      <c r="G20" s="1080"/>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1"/>
      <c r="AZ20" s="1018" t="str">
        <f t="shared" si="0"/>
        <v/>
      </c>
      <c r="BA20" s="1019"/>
      <c r="BB20" s="1019"/>
      <c r="BC20" s="1019"/>
      <c r="BD20" s="1020"/>
      <c r="BE20" s="4"/>
      <c r="BF20" s="49"/>
      <c r="BG20" s="49"/>
      <c r="BH20" s="49"/>
      <c r="BI20" s="49"/>
      <c r="BJ20" s="103"/>
      <c r="BK20" s="53"/>
      <c r="BL20" s="113"/>
      <c r="BM20" s="113"/>
      <c r="BN20" s="113"/>
      <c r="BO20" s="113" t="s">
        <v>42</v>
      </c>
      <c r="BP20" s="114">
        <f>BP79</f>
        <v>0</v>
      </c>
      <c r="BQ20" s="114">
        <f>BQ79</f>
        <v>0</v>
      </c>
      <c r="BR20" s="109" t="str">
        <f t="shared" si="1"/>
        <v/>
      </c>
      <c r="BS20" s="49"/>
      <c r="BT20" s="49"/>
      <c r="BU20" s="49"/>
      <c r="BV20" s="49"/>
      <c r="BW20" s="49"/>
      <c r="BX20" s="49"/>
      <c r="BY20" s="49"/>
      <c r="BZ20" s="49"/>
      <c r="CA20" s="49"/>
      <c r="CB20" s="49"/>
      <c r="CC20" s="49"/>
      <c r="CD20" s="49"/>
      <c r="CE20" s="49"/>
      <c r="CF20" s="49"/>
      <c r="CG20" s="49"/>
      <c r="CH20" s="49"/>
      <c r="CI20" s="49"/>
      <c r="CJ20" s="49"/>
      <c r="CK20" s="49"/>
      <c r="CL20" s="49"/>
      <c r="CM20" s="49"/>
    </row>
    <row r="21" spans="1:91" s="1" customFormat="1">
      <c r="A21" s="53"/>
      <c r="B21" s="1014">
        <v>5</v>
      </c>
      <c r="C21" s="1015"/>
      <c r="D21" s="1015"/>
      <c r="E21" s="1016"/>
      <c r="F21" s="1017" t="s">
        <v>497</v>
      </c>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8" t="str">
        <f t="shared" si="0"/>
        <v/>
      </c>
      <c r="BA21" s="1019"/>
      <c r="BB21" s="1019"/>
      <c r="BC21" s="1019"/>
      <c r="BD21" s="1020"/>
      <c r="BE21" s="4"/>
      <c r="BF21" s="49"/>
      <c r="BG21" s="49"/>
      <c r="BH21" s="49"/>
      <c r="BI21" s="49"/>
      <c r="BJ21" s="103"/>
      <c r="BK21" s="53"/>
      <c r="BL21" s="113"/>
      <c r="BM21" s="113"/>
      <c r="BN21" s="113"/>
      <c r="BO21" s="113" t="s">
        <v>43</v>
      </c>
      <c r="BP21" s="114">
        <f>BP95</f>
        <v>0</v>
      </c>
      <c r="BQ21" s="114">
        <f>BQ95</f>
        <v>0</v>
      </c>
      <c r="BR21" s="109" t="str">
        <f t="shared" si="1"/>
        <v/>
      </c>
      <c r="BS21" s="49"/>
      <c r="BT21" s="49"/>
      <c r="BU21" s="49"/>
      <c r="BV21" s="49"/>
      <c r="BW21" s="49"/>
      <c r="BX21" s="49"/>
      <c r="BY21" s="49"/>
      <c r="BZ21" s="49"/>
      <c r="CA21" s="49"/>
      <c r="CB21" s="49"/>
      <c r="CC21" s="49"/>
      <c r="CD21" s="49"/>
      <c r="CE21" s="49"/>
      <c r="CF21" s="49"/>
      <c r="CG21" s="49"/>
      <c r="CH21" s="49"/>
      <c r="CI21" s="49"/>
      <c r="CJ21" s="49"/>
      <c r="CK21" s="49"/>
      <c r="CL21" s="49"/>
      <c r="CM21" s="49"/>
    </row>
    <row r="22" spans="1:91" s="1" customFormat="1">
      <c r="A22" s="53"/>
      <c r="B22" s="1014">
        <v>6</v>
      </c>
      <c r="C22" s="1015"/>
      <c r="D22" s="1015"/>
      <c r="E22" s="1016"/>
      <c r="F22" s="1017" t="s">
        <v>438</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8" t="str">
        <f t="shared" si="0"/>
        <v/>
      </c>
      <c r="BA22" s="1019"/>
      <c r="BB22" s="1019"/>
      <c r="BC22" s="1019"/>
      <c r="BD22" s="1020"/>
      <c r="BE22" s="4"/>
      <c r="BF22" s="49"/>
      <c r="BG22" s="49"/>
      <c r="BH22" s="49"/>
      <c r="BI22" s="49"/>
      <c r="BJ22" s="103"/>
      <c r="BK22" s="53"/>
      <c r="BL22" s="113"/>
      <c r="BM22" s="113"/>
      <c r="BN22" s="113"/>
      <c r="BO22" s="113" t="s">
        <v>44</v>
      </c>
      <c r="BP22" s="114">
        <f>BP111</f>
        <v>0</v>
      </c>
      <c r="BQ22" s="114">
        <f>BQ111</f>
        <v>0</v>
      </c>
      <c r="BR22" s="109" t="str">
        <f t="shared" si="1"/>
        <v/>
      </c>
      <c r="BS22" s="49"/>
      <c r="BT22" s="49"/>
      <c r="BU22" s="49"/>
      <c r="BV22" s="49"/>
      <c r="BW22" s="49"/>
      <c r="BX22" s="49"/>
      <c r="BY22" s="49"/>
      <c r="BZ22" s="49"/>
      <c r="CA22" s="49"/>
      <c r="CB22" s="49"/>
      <c r="CC22" s="49"/>
      <c r="CD22" s="49"/>
      <c r="CE22" s="49"/>
      <c r="CF22" s="49"/>
      <c r="CG22" s="49"/>
      <c r="CH22" s="49"/>
      <c r="CI22" s="49"/>
      <c r="CJ22" s="49"/>
      <c r="CK22" s="49"/>
      <c r="CL22" s="49"/>
      <c r="CM22" s="49"/>
    </row>
    <row r="23" spans="1:91" s="12" customFormat="1" ht="13.5" customHeight="1">
      <c r="A23" s="176"/>
      <c r="B23" s="1042" t="s">
        <v>15</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t="e">
        <f>IF(AK23="","",SUM(AG17:AJ22))</f>
        <v>#REF!</v>
      </c>
      <c r="AH23" s="1043"/>
      <c r="AI23" s="1043"/>
      <c r="AJ23" s="1043"/>
      <c r="AK23" s="1043" t="e">
        <f>IF(Q6="Continuous Improvement","",IF(BP29=0,"",SUM(AK17:AN22)))</f>
        <v>#REF!</v>
      </c>
      <c r="AL23" s="1043"/>
      <c r="AM23" s="1043"/>
      <c r="AN23" s="1043"/>
      <c r="AO23" s="1043" t="e">
        <f>IF(AG23="","",SUM(AK23/AG23))</f>
        <v>#REF!</v>
      </c>
      <c r="AP23" s="1043"/>
      <c r="AQ23" s="1043"/>
      <c r="AR23" s="1043"/>
      <c r="AS23" s="1043" t="e">
        <f>IF(AW23="","",SUM(AS17:AV22))</f>
        <v>#REF!</v>
      </c>
      <c r="AT23" s="1043"/>
      <c r="AU23" s="1043"/>
      <c r="AV23" s="1043"/>
      <c r="AW23" s="1043" t="e">
        <f>IF(Q6="Pre-Source","",IF(#REF!=0,"",SUM(AW17:AZ22)))</f>
        <v>#REF!</v>
      </c>
      <c r="AX23" s="1043"/>
      <c r="AY23" s="1044"/>
      <c r="AZ23" s="1045" t="str">
        <f t="shared" si="0"/>
        <v/>
      </c>
      <c r="BA23" s="1046"/>
      <c r="BB23" s="1046"/>
      <c r="BC23" s="1046"/>
      <c r="BD23" s="1047"/>
      <c r="BE23" s="209"/>
      <c r="BF23" s="59"/>
      <c r="BG23" s="59"/>
      <c r="BH23" s="59"/>
      <c r="BI23" s="59"/>
      <c r="BJ23" s="104"/>
      <c r="BK23" s="105"/>
      <c r="BL23" s="112"/>
      <c r="BM23" s="112"/>
      <c r="BN23" s="112"/>
      <c r="BO23" s="112" t="s">
        <v>15</v>
      </c>
      <c r="BP23" s="115">
        <f>SUM(BP17:BP22)</f>
        <v>0</v>
      </c>
      <c r="BQ23" s="115">
        <f>SUM(BQ17:BQ22)</f>
        <v>0</v>
      </c>
      <c r="BR23" s="116" t="str">
        <f t="shared" si="1"/>
        <v/>
      </c>
      <c r="BS23" s="59"/>
      <c r="BT23" s="59"/>
      <c r="BU23" s="59"/>
      <c r="BV23" s="59"/>
      <c r="BW23" s="59"/>
      <c r="BX23" s="59"/>
      <c r="BY23" s="59"/>
      <c r="BZ23" s="59"/>
      <c r="CA23" s="59"/>
      <c r="CB23" s="59"/>
      <c r="CC23" s="59"/>
      <c r="CD23" s="59"/>
      <c r="CE23" s="59"/>
      <c r="CF23" s="59"/>
      <c r="CG23" s="59"/>
      <c r="CH23" s="59"/>
      <c r="CI23" s="59"/>
      <c r="CJ23" s="59"/>
      <c r="CK23" s="59"/>
      <c r="CL23" s="59"/>
      <c r="CM23" s="59"/>
    </row>
    <row r="24" spans="1:91" s="19" customFormat="1" ht="4.5" customHeight="1">
      <c r="A24" s="184"/>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08"/>
      <c r="BF24" s="57"/>
      <c r="BG24" s="57"/>
      <c r="BH24" s="57"/>
      <c r="BI24" s="57"/>
      <c r="BJ24" s="85"/>
      <c r="BK24" s="117"/>
      <c r="BL24" s="77"/>
      <c r="BM24" s="77"/>
      <c r="BN24" s="77"/>
      <c r="BO24" s="77"/>
      <c r="BP24" s="117"/>
      <c r="BQ24" s="117"/>
      <c r="BR24" s="118"/>
      <c r="BS24" s="57"/>
      <c r="BT24" s="57"/>
      <c r="BU24" s="57"/>
      <c r="BV24" s="57"/>
      <c r="BW24" s="57"/>
      <c r="BX24" s="57"/>
      <c r="BY24" s="57"/>
      <c r="BZ24" s="57"/>
      <c r="CA24" s="57"/>
      <c r="CB24" s="57"/>
      <c r="CC24" s="57"/>
      <c r="CD24" s="57"/>
      <c r="CE24" s="57"/>
      <c r="CF24" s="57"/>
      <c r="CG24" s="57"/>
      <c r="CH24" s="57"/>
      <c r="CI24" s="57"/>
      <c r="CJ24" s="57"/>
      <c r="CK24" s="57"/>
      <c r="CL24" s="57"/>
      <c r="CM24" s="57"/>
    </row>
    <row r="25" spans="1:91" s="19" customFormat="1">
      <c r="A25" s="185"/>
      <c r="B25" s="26" t="s">
        <v>104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8"/>
      <c r="BE25" s="208"/>
      <c r="BF25" s="57"/>
      <c r="BG25" s="57"/>
      <c r="BH25" s="57"/>
      <c r="BI25" s="57"/>
      <c r="BJ25" s="62"/>
      <c r="BK25" s="57"/>
      <c r="BL25" s="58"/>
      <c r="BM25" s="58"/>
      <c r="BN25" s="58"/>
      <c r="BO25" s="58"/>
      <c r="BP25" s="57"/>
      <c r="BQ25" s="57"/>
      <c r="BR25" s="99"/>
      <c r="BS25" s="57"/>
      <c r="BT25" s="57"/>
      <c r="BU25" s="57"/>
      <c r="BV25" s="57"/>
      <c r="BW25" s="57"/>
      <c r="BX25" s="57"/>
      <c r="BY25" s="57"/>
      <c r="BZ25" s="57"/>
      <c r="CA25" s="57"/>
      <c r="CB25" s="57"/>
      <c r="CC25" s="57"/>
      <c r="CD25" s="57"/>
      <c r="CE25" s="57"/>
      <c r="CF25" s="57"/>
      <c r="CG25" s="57"/>
      <c r="CH25" s="57"/>
      <c r="CI25" s="57"/>
      <c r="CJ25" s="57"/>
      <c r="CK25" s="57"/>
      <c r="CL25" s="57"/>
      <c r="CM25" s="57"/>
    </row>
    <row r="26" spans="1:91" s="19" customFormat="1" ht="18" customHeight="1">
      <c r="A26" s="186"/>
      <c r="B26" s="220"/>
      <c r="C26" s="1054" t="s">
        <v>165</v>
      </c>
      <c r="D26" s="1055"/>
      <c r="E26" s="1055"/>
      <c r="F26" s="1055"/>
      <c r="G26" s="1055"/>
      <c r="H26" s="1055"/>
      <c r="I26" s="221" t="s">
        <v>49</v>
      </c>
      <c r="J26" s="222"/>
      <c r="K26" s="1048" t="s">
        <v>341</v>
      </c>
      <c r="L26" s="1049"/>
      <c r="M26" s="1049"/>
      <c r="N26" s="1049"/>
      <c r="O26" s="1049"/>
      <c r="P26" s="1049"/>
      <c r="Q26" s="1049"/>
      <c r="R26" s="1049"/>
      <c r="S26" s="1049"/>
      <c r="T26" s="223"/>
      <c r="U26" s="218" t="s">
        <v>29</v>
      </c>
      <c r="V26" s="1050" t="s">
        <v>88</v>
      </c>
      <c r="W26" s="1050"/>
      <c r="X26" s="223"/>
      <c r="Y26" s="218" t="s">
        <v>164</v>
      </c>
      <c r="Z26" s="1050" t="s">
        <v>89</v>
      </c>
      <c r="AA26" s="1050"/>
      <c r="AB26" s="153"/>
      <c r="AC26" s="218"/>
      <c r="AD26" s="153"/>
      <c r="AE26" s="1051" t="s">
        <v>166</v>
      </c>
      <c r="AF26" s="1052"/>
      <c r="AG26" s="1052"/>
      <c r="AH26" s="1052"/>
      <c r="AI26" s="1052"/>
      <c r="AJ26" s="1052"/>
      <c r="AK26" s="1052"/>
      <c r="AL26" s="1053"/>
      <c r="AM26" s="156">
        <v>0</v>
      </c>
      <c r="AN26" s="219"/>
      <c r="AO26" s="1035" t="s">
        <v>338</v>
      </c>
      <c r="AP26" s="1036"/>
      <c r="AQ26" s="1036"/>
      <c r="AR26" s="153"/>
      <c r="AS26" s="156">
        <v>1</v>
      </c>
      <c r="AT26" s="157"/>
      <c r="AU26" s="1035" t="s">
        <v>340</v>
      </c>
      <c r="AV26" s="1036"/>
      <c r="AW26" s="1036"/>
      <c r="AX26" s="1036"/>
      <c r="AY26" s="156">
        <v>2</v>
      </c>
      <c r="AZ26" s="153"/>
      <c r="BA26" s="1035" t="s">
        <v>339</v>
      </c>
      <c r="BB26" s="1036"/>
      <c r="BC26" s="1036"/>
      <c r="BD26" s="154"/>
      <c r="BE26" s="208"/>
      <c r="BF26" s="57"/>
      <c r="BG26" s="57"/>
      <c r="BH26" s="57"/>
      <c r="BI26" s="57"/>
      <c r="BJ26" s="110"/>
      <c r="BK26" s="111"/>
      <c r="BL26" s="111"/>
      <c r="BM26" s="111"/>
      <c r="BN26" s="111"/>
      <c r="BO26" s="111"/>
      <c r="BP26" s="57"/>
      <c r="BQ26" s="57"/>
      <c r="BR26" s="99"/>
      <c r="BS26" s="57"/>
      <c r="BT26" s="57"/>
      <c r="BU26" s="57"/>
      <c r="BV26" s="57"/>
      <c r="BW26" s="57"/>
      <c r="BX26" s="57"/>
      <c r="BY26" s="57"/>
      <c r="BZ26" s="57"/>
      <c r="CA26" s="57"/>
      <c r="CB26" s="57"/>
      <c r="CC26" s="57"/>
      <c r="CD26" s="57"/>
      <c r="CE26" s="57"/>
      <c r="CF26" s="57"/>
      <c r="CG26" s="57"/>
      <c r="CH26" s="57"/>
      <c r="CI26" s="57"/>
      <c r="CJ26" s="57"/>
      <c r="CK26" s="57"/>
      <c r="CL26" s="57"/>
      <c r="CM26" s="57"/>
    </row>
    <row r="27" spans="1:91" s="19" customFormat="1" ht="4.5" customHeight="1">
      <c r="A27" s="94"/>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208"/>
      <c r="BF27" s="57"/>
      <c r="BG27" s="57"/>
      <c r="BH27" s="57"/>
      <c r="BI27" s="57"/>
      <c r="BJ27" s="110"/>
      <c r="BK27" s="111"/>
      <c r="BL27" s="111"/>
      <c r="BM27" s="111"/>
      <c r="BN27" s="111"/>
      <c r="BO27" s="111"/>
      <c r="BP27" s="119"/>
      <c r="BQ27" s="119"/>
      <c r="BR27" s="120"/>
      <c r="BS27" s="57"/>
      <c r="BT27" s="57"/>
      <c r="BU27" s="57"/>
      <c r="BV27" s="57"/>
      <c r="BW27" s="57"/>
      <c r="BX27" s="57"/>
      <c r="BY27" s="57"/>
      <c r="BZ27" s="57"/>
      <c r="CA27" s="57"/>
      <c r="CB27" s="57"/>
      <c r="CC27" s="57"/>
      <c r="CD27" s="57"/>
      <c r="CE27" s="57"/>
      <c r="CF27" s="57"/>
      <c r="CG27" s="57"/>
      <c r="CH27" s="57"/>
      <c r="CI27" s="57"/>
      <c r="CJ27" s="57"/>
      <c r="CK27" s="57"/>
      <c r="CL27" s="57"/>
      <c r="CM27" s="57"/>
    </row>
    <row r="28" spans="1:91" s="19" customFormat="1" ht="12.75" customHeight="1">
      <c r="A28" s="53"/>
      <c r="B28" s="31"/>
      <c r="C28" s="32" t="s">
        <v>106</v>
      </c>
      <c r="D28" s="33"/>
      <c r="E28" s="33"/>
      <c r="F28" s="33"/>
      <c r="G28" s="32" t="s">
        <v>105</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t="s">
        <v>50</v>
      </c>
      <c r="BA28" s="34"/>
      <c r="BB28" s="34"/>
      <c r="BC28" s="34"/>
      <c r="BD28" s="35"/>
      <c r="BE28" s="208"/>
      <c r="BF28" s="57"/>
      <c r="BG28" s="57"/>
      <c r="BH28" s="57"/>
      <c r="BI28" s="57"/>
      <c r="BJ28" s="1033" t="s">
        <v>229</v>
      </c>
      <c r="BK28" s="1034"/>
      <c r="BL28" s="1034"/>
      <c r="BM28" s="1034"/>
      <c r="BN28" s="1034"/>
      <c r="BO28" s="123">
        <f>Introduction!BB9</f>
        <v>1</v>
      </c>
      <c r="BP28" s="1030" t="s">
        <v>37</v>
      </c>
      <c r="BQ28" s="1031"/>
      <c r="BR28" s="1032"/>
      <c r="BS28" s="57"/>
      <c r="BT28" s="57"/>
      <c r="BU28" s="57"/>
      <c r="BV28" s="57"/>
      <c r="BW28" s="57"/>
      <c r="BX28" s="57"/>
      <c r="BY28" s="57"/>
      <c r="BZ28" s="57"/>
      <c r="CA28" s="57"/>
      <c r="CB28" s="57"/>
      <c r="CC28" s="57"/>
      <c r="CD28" s="57"/>
      <c r="CE28" s="57"/>
      <c r="CF28" s="57"/>
      <c r="CG28" s="57"/>
      <c r="CH28" s="57"/>
      <c r="CI28" s="57"/>
      <c r="CJ28" s="57"/>
      <c r="CK28" s="57"/>
      <c r="CL28" s="57"/>
      <c r="CM28" s="57"/>
    </row>
    <row r="29" spans="1:91" s="19" customFormat="1" ht="12.75" customHeight="1">
      <c r="A29" s="53"/>
      <c r="B29" s="36"/>
      <c r="C29" s="37" t="s">
        <v>95</v>
      </c>
      <c r="D29" s="38"/>
      <c r="E29" s="1026" t="s">
        <v>114</v>
      </c>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027"/>
      <c r="AU29" s="1027"/>
      <c r="AV29" s="45" t="str">
        <f>IF(AP31="","",#REF!)</f>
        <v/>
      </c>
      <c r="AW29" s="45"/>
      <c r="AX29" s="45"/>
      <c r="AY29" s="45"/>
      <c r="AZ29" s="1028" t="str">
        <f>IF(BR23="","",BR23)</f>
        <v/>
      </c>
      <c r="BA29" s="1028"/>
      <c r="BB29" s="1028"/>
      <c r="BC29" s="1028"/>
      <c r="BD29" s="1029"/>
      <c r="BE29" s="208"/>
      <c r="BF29" s="57"/>
      <c r="BG29" s="57"/>
      <c r="BH29" s="57"/>
      <c r="BI29" s="57"/>
      <c r="BJ29" s="269"/>
      <c r="BK29" s="265" t="s">
        <v>228</v>
      </c>
      <c r="BL29" s="266"/>
      <c r="BM29" s="266"/>
      <c r="BN29" s="266"/>
      <c r="BO29" s="267"/>
      <c r="BP29" s="60" t="s">
        <v>85</v>
      </c>
      <c r="BQ29" s="60" t="s">
        <v>84</v>
      </c>
      <c r="BR29" s="60" t="s">
        <v>77</v>
      </c>
      <c r="BS29" s="57"/>
      <c r="BT29" s="57"/>
      <c r="BU29" s="57"/>
      <c r="BV29" s="57"/>
      <c r="BW29" s="57"/>
      <c r="BX29" s="57"/>
      <c r="BY29" s="57"/>
      <c r="BZ29" s="57"/>
      <c r="CA29" s="57"/>
      <c r="CB29" s="57"/>
      <c r="CC29" s="57"/>
      <c r="CD29" s="57"/>
      <c r="CE29" s="57"/>
      <c r="CF29" s="57"/>
      <c r="CG29" s="57"/>
      <c r="CH29" s="57"/>
      <c r="CI29" s="57"/>
      <c r="CJ29" s="57"/>
      <c r="CK29" s="57"/>
      <c r="CL29" s="57"/>
      <c r="CM29" s="57"/>
    </row>
    <row r="30" spans="1:91" s="19" customFormat="1" ht="4.5" customHeight="1">
      <c r="A30" s="53"/>
      <c r="B30" s="134"/>
      <c r="C30" s="166"/>
      <c r="D30" s="167"/>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34"/>
      <c r="AW30" s="134"/>
      <c r="AX30" s="134"/>
      <c r="AY30" s="134"/>
      <c r="AZ30" s="173"/>
      <c r="BA30" s="173"/>
      <c r="BB30" s="173"/>
      <c r="BC30" s="173"/>
      <c r="BD30" s="173"/>
      <c r="BE30" s="47"/>
      <c r="BF30" s="57"/>
      <c r="BG30" s="57"/>
      <c r="BH30" s="57"/>
      <c r="BI30" s="57"/>
      <c r="BJ30" s="268"/>
      <c r="BK30" s="170"/>
      <c r="BL30" s="170"/>
      <c r="BM30" s="170"/>
      <c r="BN30" s="170"/>
      <c r="BO30" s="170"/>
      <c r="BP30" s="171"/>
      <c r="BQ30" s="171"/>
      <c r="BR30" s="172"/>
      <c r="BS30" s="57"/>
      <c r="BT30" s="57"/>
      <c r="BU30" s="57"/>
      <c r="BV30" s="57"/>
      <c r="BW30" s="57"/>
      <c r="BX30" s="57"/>
      <c r="BY30" s="57"/>
      <c r="BZ30" s="57"/>
      <c r="CA30" s="57"/>
      <c r="CB30" s="57"/>
      <c r="CC30" s="57"/>
      <c r="CD30" s="57"/>
      <c r="CE30" s="57"/>
      <c r="CF30" s="57"/>
      <c r="CG30" s="57"/>
      <c r="CH30" s="57"/>
      <c r="CI30" s="57"/>
      <c r="CJ30" s="57"/>
      <c r="CK30" s="57"/>
      <c r="CL30" s="57"/>
      <c r="CM30" s="57"/>
    </row>
    <row r="31" spans="1:91" s="19" customFormat="1">
      <c r="A31" s="53"/>
      <c r="B31" s="129"/>
      <c r="C31" s="159"/>
      <c r="D31" s="129"/>
      <c r="E31" s="237" t="str">
        <f>CONCATENATE($C$29,"1")</f>
        <v>3.1</v>
      </c>
      <c r="F31" s="235"/>
      <c r="G31" s="1023" t="str">
        <f>IF(F17="","",F17)</f>
        <v>Process Control</v>
      </c>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4"/>
      <c r="AO31" s="1024"/>
      <c r="AP31" s="1025"/>
      <c r="AQ31" s="1025"/>
      <c r="AR31" s="1025"/>
      <c r="AS31" s="1025"/>
      <c r="AT31" s="1025"/>
      <c r="AU31" s="1025"/>
      <c r="AV31" s="1025"/>
      <c r="AW31" s="1025"/>
      <c r="AX31" s="1025"/>
      <c r="AY31" s="1025"/>
      <c r="AZ31" s="1021" t="str">
        <f>IF(BA33="N",BQ31,IF(BR33=0,"",IF(BA33="Y",SUM(BQ31/BP31),"")))</f>
        <v/>
      </c>
      <c r="BA31" s="1021"/>
      <c r="BB31" s="1021"/>
      <c r="BC31" s="1021"/>
      <c r="BD31" s="1022"/>
      <c r="BE31" s="47"/>
      <c r="BF31" s="62"/>
      <c r="BG31" s="57"/>
      <c r="BH31" s="57"/>
      <c r="BI31" s="57"/>
      <c r="BJ31" s="60" t="s">
        <v>227</v>
      </c>
      <c r="BK31" s="60">
        <v>1</v>
      </c>
      <c r="BL31" s="163">
        <v>2</v>
      </c>
      <c r="BM31" s="60">
        <v>3</v>
      </c>
      <c r="BN31" s="60">
        <v>4</v>
      </c>
      <c r="BO31" s="60">
        <v>5</v>
      </c>
      <c r="BP31" s="65">
        <f>IF(BA33="N",8,IF(BR33=0,0,IF(BP33="",0,8)))</f>
        <v>0</v>
      </c>
      <c r="BQ31" s="65">
        <f>SUM(BQ33:BQ44)</f>
        <v>0</v>
      </c>
      <c r="BR31" s="164" t="str">
        <f>IF(BA33="N",0,IF(BP31=0,"",IF(SUM(BQ31/BP31)&gt;1,1,SUM(BQ31/BP31))))</f>
        <v/>
      </c>
      <c r="BS31" s="57"/>
      <c r="BT31" s="57"/>
      <c r="BU31" s="57"/>
      <c r="BV31" s="57"/>
      <c r="BW31" s="57"/>
      <c r="BX31" s="57"/>
      <c r="BY31" s="57"/>
      <c r="BZ31" s="57"/>
      <c r="CA31" s="57"/>
      <c r="CB31" s="57"/>
      <c r="CC31" s="57"/>
      <c r="CD31" s="57"/>
      <c r="CE31" s="57"/>
      <c r="CF31" s="57"/>
      <c r="CG31" s="57"/>
      <c r="CH31" s="57"/>
      <c r="CI31" s="57"/>
      <c r="CJ31" s="57"/>
      <c r="CK31" s="57"/>
      <c r="CL31" s="57"/>
      <c r="CM31" s="57"/>
    </row>
    <row r="32" spans="1:91" s="19" customFormat="1" ht="3.75" customHeight="1">
      <c r="A32" s="53"/>
      <c r="B32" s="129"/>
      <c r="C32" s="159"/>
      <c r="D32" s="129"/>
      <c r="E32" s="159"/>
      <c r="F32" s="234"/>
      <c r="G32" s="39"/>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40"/>
      <c r="BA32" s="40"/>
      <c r="BB32" s="40"/>
      <c r="BC32" s="40"/>
      <c r="BD32" s="128"/>
      <c r="BE32" s="197"/>
      <c r="BF32" s="57"/>
      <c r="BG32" s="57"/>
      <c r="BH32" s="57"/>
      <c r="BI32" s="57"/>
      <c r="BJ32" s="85"/>
      <c r="BK32" s="77"/>
      <c r="BL32" s="77"/>
      <c r="BM32" s="58"/>
      <c r="BN32" s="58"/>
      <c r="BO32" s="58"/>
      <c r="BP32" s="78"/>
      <c r="BQ32" s="78"/>
      <c r="BR32" s="79"/>
      <c r="BS32" s="57"/>
      <c r="BT32" s="57"/>
      <c r="BU32" s="57"/>
      <c r="BV32" s="57"/>
      <c r="BW32" s="57"/>
      <c r="BX32" s="57"/>
      <c r="BY32" s="57"/>
      <c r="BZ32" s="57"/>
      <c r="CA32" s="57"/>
      <c r="CB32" s="57"/>
      <c r="CC32" s="57"/>
      <c r="CD32" s="57"/>
      <c r="CE32" s="57"/>
      <c r="CF32" s="57"/>
      <c r="CG32" s="57"/>
      <c r="CH32" s="57"/>
      <c r="CI32" s="57"/>
      <c r="CJ32" s="57"/>
      <c r="CK32" s="57"/>
      <c r="CL32" s="57"/>
      <c r="CM32" s="57"/>
    </row>
    <row r="33" spans="1:91" s="19" customFormat="1">
      <c r="A33" s="53"/>
      <c r="B33" s="129"/>
      <c r="C33" s="159"/>
      <c r="D33" s="129"/>
      <c r="E33" s="159"/>
      <c r="F33" s="234"/>
      <c r="G33" s="236" t="str">
        <f>CONCATENATE(E31,".1")</f>
        <v>3.1.1</v>
      </c>
      <c r="H33" s="133"/>
      <c r="I33" s="134" t="s">
        <v>3</v>
      </c>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55" t="s">
        <v>12</v>
      </c>
      <c r="AX33" s="134"/>
      <c r="AY33" s="135"/>
      <c r="AZ33" s="130"/>
      <c r="BA33" s="1011"/>
      <c r="BB33" s="1012"/>
      <c r="BC33" s="1013"/>
      <c r="BD33" s="130"/>
      <c r="BE33" s="197"/>
      <c r="BF33" s="57"/>
      <c r="BG33" s="57"/>
      <c r="BH33" s="57"/>
      <c r="BI33" s="57"/>
      <c r="BJ33" s="64" t="s">
        <v>88</v>
      </c>
      <c r="BK33" s="76" t="s">
        <v>16</v>
      </c>
      <c r="BL33" s="76" t="s">
        <v>16</v>
      </c>
      <c r="BM33" s="76" t="s">
        <v>16</v>
      </c>
      <c r="BN33" s="76" t="s">
        <v>16</v>
      </c>
      <c r="BO33" s="76" t="s">
        <v>16</v>
      </c>
      <c r="BP33" s="124" t="str">
        <f>IF(OR(BA33="x",BA33=""),"",IF(AND($BO$28=1,BK33&lt;&gt;""),1,IF(AND($BO$28=2,BL33&lt;&gt;""),1,IF(AND($BO$28=3,BM33&lt;&gt;""),1,IF(AND($BO$28=4,BN33&lt;&gt;""),1,IF(AND($BO$28=5,BO33&lt;&gt;""),1,0))))))</f>
        <v/>
      </c>
      <c r="BQ33" s="65">
        <f>IF(BR33=0,0,IF(OR(BA33="x",BA33=""),0,IF(BA33="Y",2,0)))</f>
        <v>0</v>
      </c>
      <c r="BR33" s="126">
        <f>IF(BA33="N",0,SUM(BK34:BO34))</f>
        <v>1</v>
      </c>
      <c r="BS33" s="57"/>
      <c r="BT33" s="57"/>
      <c r="BU33" s="57"/>
      <c r="BV33" s="57"/>
      <c r="BW33" s="57"/>
      <c r="BX33" s="57"/>
      <c r="BY33" s="57"/>
      <c r="BZ33" s="57"/>
      <c r="CA33" s="57"/>
      <c r="CB33" s="57"/>
      <c r="CC33" s="57"/>
      <c r="CD33" s="57"/>
      <c r="CE33" s="57"/>
      <c r="CF33" s="57"/>
      <c r="CG33" s="57"/>
      <c r="CH33" s="57"/>
      <c r="CI33" s="57"/>
      <c r="CJ33" s="57"/>
      <c r="CK33" s="57"/>
      <c r="CL33" s="57"/>
      <c r="CM33" s="57"/>
    </row>
    <row r="34" spans="1:91" s="19" customFormat="1" ht="3.75" customHeight="1">
      <c r="A34" s="53"/>
      <c r="B34" s="129"/>
      <c r="C34" s="159"/>
      <c r="D34" s="129"/>
      <c r="E34" s="159"/>
      <c r="F34" s="234"/>
      <c r="G34" s="132"/>
      <c r="H34" s="136"/>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8"/>
      <c r="AZ34" s="130"/>
      <c r="BA34" s="129"/>
      <c r="BB34" s="129"/>
      <c r="BC34" s="129"/>
      <c r="BD34" s="130"/>
      <c r="BE34" s="197"/>
      <c r="BF34" s="57"/>
      <c r="BG34" s="57"/>
      <c r="BH34" s="57"/>
      <c r="BI34" s="57"/>
      <c r="BJ34" s="125"/>
      <c r="BK34" s="126">
        <f>IF(AND($BO$28=1,BK33&lt;&gt;""),1,0)</f>
        <v>1</v>
      </c>
      <c r="BL34" s="126">
        <f>IF(AND($BO$28=2,BL33&lt;&gt;""),1,0)</f>
        <v>0</v>
      </c>
      <c r="BM34" s="126">
        <f>IF(AND($BO$28=3,BM33&lt;&gt;""),1,0)</f>
        <v>0</v>
      </c>
      <c r="BN34" s="126">
        <f>IF(AND($BO$28=4,BN33&lt;&gt;""),1,0)</f>
        <v>0</v>
      </c>
      <c r="BO34" s="126">
        <f>IF(AND($BO$28=5,BO33&lt;&gt;""),1,0)</f>
        <v>0</v>
      </c>
      <c r="BP34" s="78"/>
      <c r="BQ34" s="78"/>
      <c r="BR34" s="84"/>
      <c r="BS34" s="57"/>
      <c r="BT34" s="57"/>
      <c r="BU34" s="57"/>
      <c r="BV34" s="57"/>
      <c r="BW34" s="57"/>
      <c r="BX34" s="57"/>
      <c r="BY34" s="57"/>
      <c r="BZ34" s="57"/>
      <c r="CA34" s="57"/>
      <c r="CB34" s="57"/>
      <c r="CC34" s="57"/>
      <c r="CD34" s="57"/>
      <c r="CE34" s="57"/>
      <c r="CF34" s="57"/>
      <c r="CG34" s="57"/>
      <c r="CH34" s="57"/>
      <c r="CI34" s="57"/>
      <c r="CJ34" s="57"/>
      <c r="CK34" s="57"/>
      <c r="CL34" s="57"/>
      <c r="CM34" s="57"/>
    </row>
    <row r="35" spans="1:91" s="19" customFormat="1">
      <c r="A35" s="53"/>
      <c r="B35" s="129"/>
      <c r="C35" s="159"/>
      <c r="D35" s="129"/>
      <c r="E35" s="159"/>
      <c r="F35" s="234"/>
      <c r="G35" s="236" t="str">
        <f>CONCATENATE(E31,".2")</f>
        <v>3.1.2</v>
      </c>
      <c r="H35" s="133"/>
      <c r="I35" s="134" t="s">
        <v>330</v>
      </c>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5"/>
      <c r="AZ35" s="130"/>
      <c r="BA35" s="1011"/>
      <c r="BB35" s="1012"/>
      <c r="BC35" s="1013"/>
      <c r="BD35" s="130"/>
      <c r="BE35" s="197"/>
      <c r="BF35" s="57"/>
      <c r="BG35" s="57"/>
      <c r="BH35" s="57"/>
      <c r="BI35" s="57"/>
      <c r="BJ35" s="147"/>
      <c r="BK35" s="149"/>
      <c r="BL35" s="149"/>
      <c r="BM35" s="149"/>
      <c r="BN35" s="149"/>
      <c r="BO35" s="149"/>
      <c r="BP35" s="124" t="str">
        <f>IF(OR(BA35="x",BA35=""),"",IF(AND($BO$28=1,BK35&lt;&gt;""),1,IF(AND($BO$28=2,BL35&lt;&gt;""),1,IF(AND($BO$28=3,BM35&lt;&gt;""),1,IF(AND($BO$28=4,BN35&lt;&gt;""),1,IF(AND($BO$28=5,BO35&lt;&gt;""),1,0))))))</f>
        <v/>
      </c>
      <c r="BQ35" s="65">
        <f>IF(BR33=0,0,IF(OR(BA35="x",BA35=""),0,BA35))</f>
        <v>0</v>
      </c>
      <c r="BR35" s="151"/>
      <c r="BS35" s="57"/>
      <c r="BT35" s="57"/>
      <c r="BU35" s="57"/>
      <c r="BV35" s="57"/>
      <c r="BW35" s="57"/>
      <c r="BX35" s="57"/>
      <c r="BY35" s="57"/>
      <c r="BZ35" s="57"/>
      <c r="CA35" s="57"/>
      <c r="CB35" s="57"/>
      <c r="CC35" s="57"/>
      <c r="CD35" s="57"/>
      <c r="CE35" s="57"/>
      <c r="CF35" s="57"/>
      <c r="CG35" s="57"/>
      <c r="CH35" s="57"/>
      <c r="CI35" s="57"/>
      <c r="CJ35" s="57"/>
      <c r="CK35" s="57"/>
      <c r="CL35" s="57"/>
      <c r="CM35" s="57"/>
    </row>
    <row r="36" spans="1:91" s="140" customFormat="1">
      <c r="A36" s="53"/>
      <c r="B36" s="144"/>
      <c r="C36" s="160"/>
      <c r="D36" s="144"/>
      <c r="E36" s="160"/>
      <c r="F36" s="238"/>
      <c r="G36" s="141"/>
      <c r="H36" s="142"/>
      <c r="I36" s="143" t="s">
        <v>4</v>
      </c>
      <c r="J36" s="144"/>
      <c r="K36" s="139" t="s">
        <v>222</v>
      </c>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44"/>
      <c r="AU36" s="144"/>
      <c r="AV36" s="144"/>
      <c r="AW36" s="144"/>
      <c r="AX36" s="144"/>
      <c r="AY36" s="145"/>
      <c r="AZ36" s="146"/>
      <c r="BA36" s="144"/>
      <c r="BB36" s="144"/>
      <c r="BC36" s="144"/>
      <c r="BD36" s="146"/>
      <c r="BE36" s="210"/>
      <c r="BF36" s="148"/>
      <c r="BG36" s="148"/>
      <c r="BH36" s="148"/>
      <c r="BI36" s="148"/>
      <c r="BJ36" s="147"/>
      <c r="BK36" s="149"/>
      <c r="BL36" s="149"/>
      <c r="BM36" s="149"/>
      <c r="BN36" s="149"/>
      <c r="BO36" s="149"/>
      <c r="BP36" s="152"/>
      <c r="BQ36" s="152"/>
      <c r="BR36" s="151"/>
      <c r="BS36" s="148"/>
      <c r="BT36" s="148"/>
      <c r="BU36" s="148"/>
      <c r="BV36" s="148"/>
      <c r="BW36" s="148"/>
      <c r="BX36" s="148"/>
      <c r="BY36" s="148"/>
      <c r="BZ36" s="148"/>
      <c r="CA36" s="148"/>
      <c r="CB36" s="148"/>
      <c r="CC36" s="148"/>
      <c r="CD36" s="148"/>
      <c r="CE36" s="148"/>
      <c r="CF36" s="148"/>
      <c r="CG36" s="148"/>
      <c r="CH36" s="148"/>
      <c r="CI36" s="148"/>
      <c r="CJ36" s="148"/>
      <c r="CK36" s="148"/>
      <c r="CL36" s="148"/>
      <c r="CM36" s="148"/>
    </row>
    <row r="37" spans="1:91" s="140" customFormat="1">
      <c r="A37" s="53"/>
      <c r="B37" s="144"/>
      <c r="C37" s="160"/>
      <c r="D37" s="144"/>
      <c r="E37" s="160"/>
      <c r="F37" s="238"/>
      <c r="G37" s="141"/>
      <c r="H37" s="142"/>
      <c r="I37" s="143" t="s">
        <v>5</v>
      </c>
      <c r="J37" s="144"/>
      <c r="K37" s="316" t="s">
        <v>331</v>
      </c>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44"/>
      <c r="AU37" s="144"/>
      <c r="AV37" s="144"/>
      <c r="AW37" s="144"/>
      <c r="AX37" s="144"/>
      <c r="AY37" s="145"/>
      <c r="AZ37" s="146"/>
      <c r="BA37" s="144"/>
      <c r="BB37" s="144"/>
      <c r="BC37" s="144"/>
      <c r="BD37" s="146"/>
      <c r="BE37" s="210"/>
      <c r="BF37" s="148"/>
      <c r="BG37" s="148"/>
      <c r="BH37" s="148"/>
      <c r="BI37" s="148"/>
      <c r="BJ37" s="147"/>
      <c r="BK37" s="149"/>
      <c r="BL37" s="149"/>
      <c r="BM37" s="149"/>
      <c r="BN37" s="149"/>
      <c r="BO37" s="149"/>
      <c r="BP37" s="150"/>
      <c r="BQ37" s="150"/>
      <c r="BR37" s="151"/>
      <c r="BS37" s="148"/>
      <c r="BT37" s="148"/>
      <c r="BU37" s="148"/>
      <c r="BV37" s="148"/>
      <c r="BW37" s="148"/>
      <c r="BX37" s="148"/>
      <c r="BY37" s="148"/>
      <c r="BZ37" s="148"/>
      <c r="CA37" s="148"/>
      <c r="CB37" s="148"/>
      <c r="CC37" s="148"/>
      <c r="CD37" s="148"/>
      <c r="CE37" s="148"/>
      <c r="CF37" s="148"/>
      <c r="CG37" s="148"/>
      <c r="CH37" s="148"/>
      <c r="CI37" s="148"/>
      <c r="CJ37" s="148"/>
      <c r="CK37" s="148"/>
      <c r="CL37" s="148"/>
      <c r="CM37" s="148"/>
    </row>
    <row r="38" spans="1:91" s="140" customFormat="1">
      <c r="A38" s="53"/>
      <c r="B38" s="144"/>
      <c r="C38" s="160"/>
      <c r="D38" s="144"/>
      <c r="E38" s="160"/>
      <c r="F38" s="238"/>
      <c r="G38" s="141"/>
      <c r="H38" s="142"/>
      <c r="I38" s="143" t="s">
        <v>6</v>
      </c>
      <c r="J38" s="144"/>
      <c r="K38" s="316" t="s">
        <v>372</v>
      </c>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4"/>
      <c r="AU38" s="144"/>
      <c r="AV38" s="144"/>
      <c r="AW38" s="144"/>
      <c r="AX38" s="144"/>
      <c r="AY38" s="145"/>
      <c r="AZ38" s="146"/>
      <c r="BA38" s="144"/>
      <c r="BB38" s="144"/>
      <c r="BC38" s="144"/>
      <c r="BD38" s="146"/>
      <c r="BE38" s="210"/>
      <c r="BF38" s="148"/>
      <c r="BG38" s="148"/>
      <c r="BH38" s="148"/>
      <c r="BI38" s="148"/>
      <c r="BJ38" s="147"/>
      <c r="BK38" s="149"/>
      <c r="BL38" s="149"/>
      <c r="BM38" s="149"/>
      <c r="BN38" s="149"/>
      <c r="BO38" s="149"/>
      <c r="BP38" s="150"/>
      <c r="BQ38" s="150"/>
      <c r="BR38" s="151"/>
      <c r="BS38" s="148"/>
      <c r="BT38" s="148"/>
      <c r="BU38" s="148"/>
      <c r="BV38" s="148"/>
      <c r="BW38" s="148"/>
      <c r="BX38" s="148"/>
      <c r="BY38" s="148"/>
      <c r="BZ38" s="148"/>
      <c r="CA38" s="148"/>
      <c r="CB38" s="148"/>
      <c r="CC38" s="148"/>
      <c r="CD38" s="148"/>
      <c r="CE38" s="148"/>
      <c r="CF38" s="148"/>
      <c r="CG38" s="148"/>
      <c r="CH38" s="148"/>
      <c r="CI38" s="148"/>
      <c r="CJ38" s="148"/>
      <c r="CK38" s="148"/>
      <c r="CL38" s="148"/>
      <c r="CM38" s="148"/>
    </row>
    <row r="39" spans="1:91" s="140" customFormat="1">
      <c r="A39" s="94"/>
      <c r="B39" s="144"/>
      <c r="C39" s="160"/>
      <c r="D39" s="144"/>
      <c r="E39" s="160"/>
      <c r="F39" s="238"/>
      <c r="G39" s="141"/>
      <c r="H39" s="142"/>
      <c r="I39" s="143" t="s">
        <v>7</v>
      </c>
      <c r="J39" s="144"/>
      <c r="K39" s="316" t="s">
        <v>332</v>
      </c>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44"/>
      <c r="AU39" s="144"/>
      <c r="AV39" s="144"/>
      <c r="AW39" s="144"/>
      <c r="AX39" s="144"/>
      <c r="AY39" s="145"/>
      <c r="AZ39" s="146"/>
      <c r="BA39" s="144"/>
      <c r="BB39" s="144"/>
      <c r="BC39" s="144"/>
      <c r="BD39" s="146"/>
      <c r="BE39" s="210"/>
      <c r="BF39" s="148"/>
      <c r="BG39" s="148"/>
      <c r="BH39" s="148"/>
      <c r="BI39" s="148"/>
      <c r="BJ39" s="147"/>
      <c r="BK39" s="149"/>
      <c r="BL39" s="149"/>
      <c r="BM39" s="149"/>
      <c r="BN39" s="149"/>
      <c r="BO39" s="149"/>
      <c r="BP39" s="150"/>
      <c r="BQ39" s="150"/>
      <c r="BR39" s="151"/>
      <c r="BS39" s="148"/>
      <c r="BT39" s="148"/>
      <c r="BU39" s="148"/>
      <c r="BV39" s="148"/>
      <c r="BW39" s="148"/>
      <c r="BX39" s="148"/>
      <c r="BY39" s="148"/>
      <c r="BZ39" s="148"/>
      <c r="CA39" s="148"/>
      <c r="CB39" s="148"/>
      <c r="CC39" s="148"/>
      <c r="CD39" s="148"/>
      <c r="CE39" s="148"/>
      <c r="CF39" s="148"/>
      <c r="CG39" s="148"/>
      <c r="CH39" s="148"/>
      <c r="CI39" s="148"/>
      <c r="CJ39" s="148"/>
      <c r="CK39" s="148"/>
      <c r="CL39" s="148"/>
      <c r="CM39" s="148"/>
    </row>
    <row r="40" spans="1:91" s="140" customFormat="1">
      <c r="A40" s="53"/>
      <c r="B40" s="144"/>
      <c r="C40" s="160"/>
      <c r="D40" s="144"/>
      <c r="E40" s="160"/>
      <c r="F40" s="238"/>
      <c r="G40" s="141"/>
      <c r="H40" s="142"/>
      <c r="I40" s="143" t="s">
        <v>8</v>
      </c>
      <c r="J40" s="144"/>
      <c r="K40" s="316" t="s">
        <v>333</v>
      </c>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44"/>
      <c r="AU40" s="144"/>
      <c r="AV40" s="144"/>
      <c r="AW40" s="144"/>
      <c r="AX40" s="144"/>
      <c r="AY40" s="145"/>
      <c r="AZ40" s="146"/>
      <c r="BA40" s="144"/>
      <c r="BB40" s="144"/>
      <c r="BC40" s="144"/>
      <c r="BD40" s="146"/>
      <c r="BE40" s="210"/>
      <c r="BF40" s="148"/>
      <c r="BG40" s="148"/>
      <c r="BH40" s="148"/>
      <c r="BI40" s="148"/>
      <c r="BJ40" s="147"/>
      <c r="BK40" s="149"/>
      <c r="BL40" s="149"/>
      <c r="BM40" s="149"/>
      <c r="BN40" s="149"/>
      <c r="BO40" s="149"/>
      <c r="BP40" s="150"/>
      <c r="BQ40" s="150"/>
      <c r="BR40" s="151"/>
      <c r="BS40" s="148"/>
      <c r="BT40" s="148"/>
      <c r="BU40" s="148"/>
      <c r="BV40" s="148"/>
      <c r="BW40" s="148"/>
      <c r="BX40" s="148"/>
      <c r="BY40" s="148"/>
      <c r="BZ40" s="148"/>
      <c r="CA40" s="148"/>
      <c r="CB40" s="148"/>
      <c r="CC40" s="148"/>
      <c r="CD40" s="148"/>
      <c r="CE40" s="148"/>
      <c r="CF40" s="148"/>
      <c r="CG40" s="148"/>
      <c r="CH40" s="148"/>
      <c r="CI40" s="148"/>
      <c r="CJ40" s="148"/>
      <c r="CK40" s="148"/>
      <c r="CL40" s="148"/>
      <c r="CM40" s="148"/>
    </row>
    <row r="41" spans="1:91" s="19" customFormat="1" ht="3.75" customHeight="1">
      <c r="A41" s="53"/>
      <c r="B41" s="129"/>
      <c r="C41" s="159"/>
      <c r="D41" s="129"/>
      <c r="E41" s="159"/>
      <c r="F41" s="234"/>
      <c r="G41" s="132"/>
      <c r="H41" s="136"/>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8"/>
      <c r="AZ41" s="130"/>
      <c r="BA41" s="129"/>
      <c r="BB41" s="129"/>
      <c r="BC41" s="129"/>
      <c r="BD41" s="130"/>
      <c r="BE41" s="197"/>
      <c r="BF41" s="57"/>
      <c r="BG41" s="57"/>
      <c r="BH41" s="57"/>
      <c r="BI41" s="57"/>
      <c r="BJ41" s="62"/>
      <c r="BK41" s="58"/>
      <c r="BL41" s="58"/>
      <c r="BM41" s="58"/>
      <c r="BN41" s="58"/>
      <c r="BO41" s="58"/>
      <c r="BP41" s="131"/>
      <c r="BQ41" s="131"/>
      <c r="BR41" s="84"/>
      <c r="BS41" s="57"/>
      <c r="BT41" s="57"/>
      <c r="BU41" s="57"/>
      <c r="BV41" s="57"/>
      <c r="BW41" s="57"/>
      <c r="BX41" s="57"/>
      <c r="BY41" s="57"/>
      <c r="BZ41" s="57"/>
      <c r="CA41" s="57"/>
      <c r="CB41" s="57"/>
      <c r="CC41" s="57"/>
      <c r="CD41" s="57"/>
      <c r="CE41" s="57"/>
      <c r="CF41" s="57"/>
      <c r="CG41" s="57"/>
      <c r="CH41" s="57"/>
      <c r="CI41" s="57"/>
      <c r="CJ41" s="57"/>
      <c r="CK41" s="57"/>
      <c r="CL41" s="57"/>
      <c r="CM41" s="57"/>
    </row>
    <row r="42" spans="1:91" s="19" customFormat="1">
      <c r="A42" s="53"/>
      <c r="B42" s="129"/>
      <c r="C42" s="159"/>
      <c r="D42" s="129"/>
      <c r="E42" s="159"/>
      <c r="F42" s="234"/>
      <c r="G42" s="236" t="str">
        <f>CONCATENATE(E31,".3")</f>
        <v>3.1.3</v>
      </c>
      <c r="H42" s="133"/>
      <c r="I42" s="134" t="s">
        <v>328</v>
      </c>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5"/>
      <c r="AZ42" s="130"/>
      <c r="BA42" s="1011"/>
      <c r="BB42" s="1012"/>
      <c r="BC42" s="1013"/>
      <c r="BD42" s="130"/>
      <c r="BE42" s="197"/>
      <c r="BF42" s="57"/>
      <c r="BG42" s="57"/>
      <c r="BH42" s="57"/>
      <c r="BI42" s="57"/>
      <c r="BJ42" s="147"/>
      <c r="BK42" s="149"/>
      <c r="BL42" s="149"/>
      <c r="BM42" s="149"/>
      <c r="BN42" s="149"/>
      <c r="BO42" s="149"/>
      <c r="BP42" s="124" t="str">
        <f>IF(OR(BA42="x",BA42=""),"",IF(AND($BO$28=1,BK42&lt;&gt;""),1,IF(AND($BO$28=2,BL42&lt;&gt;""),1,IF(AND($BO$28=3,BM42&lt;&gt;""),1,IF(AND($BO$28=4,BN42&lt;&gt;""),1,IF(AND($BO$28=5,BO42&lt;&gt;""),1,0))))))</f>
        <v/>
      </c>
      <c r="BQ42" s="65">
        <f>IF(BR33=0,0,IF(OR(BA42="x",BA42=""),0,BA42))</f>
        <v>0</v>
      </c>
      <c r="BR42" s="151"/>
      <c r="BS42" s="57"/>
      <c r="BT42" s="57"/>
      <c r="BU42" s="57"/>
      <c r="BV42" s="57"/>
      <c r="BW42" s="57"/>
      <c r="BX42" s="57"/>
      <c r="BY42" s="57"/>
      <c r="BZ42" s="57"/>
      <c r="CA42" s="57"/>
      <c r="CB42" s="57"/>
      <c r="CC42" s="57"/>
      <c r="CD42" s="57"/>
      <c r="CE42" s="57"/>
      <c r="CF42" s="57"/>
      <c r="CG42" s="57"/>
      <c r="CH42" s="57"/>
      <c r="CI42" s="57"/>
      <c r="CJ42" s="57"/>
      <c r="CK42" s="57"/>
      <c r="CL42" s="57"/>
      <c r="CM42" s="57"/>
    </row>
    <row r="43" spans="1:91" s="19" customFormat="1" ht="3.75" customHeight="1">
      <c r="A43" s="53"/>
      <c r="B43" s="129"/>
      <c r="C43" s="159"/>
      <c r="D43" s="129"/>
      <c r="E43" s="159"/>
      <c r="F43" s="234"/>
      <c r="G43" s="132"/>
      <c r="H43" s="136"/>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8"/>
      <c r="AZ43" s="130"/>
      <c r="BA43" s="129"/>
      <c r="BB43" s="129"/>
      <c r="BC43" s="129"/>
      <c r="BD43" s="130"/>
      <c r="BE43" s="197"/>
      <c r="BF43" s="57"/>
      <c r="BG43" s="57"/>
      <c r="BH43" s="57"/>
      <c r="BI43" s="57"/>
      <c r="BJ43" s="147"/>
      <c r="BK43" s="149"/>
      <c r="BL43" s="149"/>
      <c r="BM43" s="149"/>
      <c r="BN43" s="149"/>
      <c r="BO43" s="149"/>
      <c r="BP43" s="78"/>
      <c r="BQ43" s="78"/>
      <c r="BR43" s="84"/>
      <c r="BS43" s="57"/>
      <c r="BT43" s="57"/>
      <c r="BU43" s="57"/>
      <c r="BV43" s="57"/>
      <c r="BW43" s="57"/>
      <c r="BX43" s="57"/>
      <c r="BY43" s="57"/>
      <c r="BZ43" s="57"/>
      <c r="CA43" s="57"/>
      <c r="CB43" s="57"/>
      <c r="CC43" s="57"/>
      <c r="CD43" s="57"/>
      <c r="CE43" s="57"/>
      <c r="CF43" s="57"/>
      <c r="CG43" s="57"/>
      <c r="CH43" s="57"/>
      <c r="CI43" s="57"/>
      <c r="CJ43" s="57"/>
      <c r="CK43" s="57"/>
      <c r="CL43" s="57"/>
      <c r="CM43" s="57"/>
    </row>
    <row r="44" spans="1:91" s="19" customFormat="1">
      <c r="A44" s="53"/>
      <c r="B44" s="129"/>
      <c r="C44" s="159"/>
      <c r="D44" s="129"/>
      <c r="E44" s="159"/>
      <c r="F44" s="234"/>
      <c r="G44" s="236" t="str">
        <f>CONCATENATE(E31,".4")</f>
        <v>3.1.4</v>
      </c>
      <c r="H44" s="133"/>
      <c r="I44" s="134" t="s">
        <v>9</v>
      </c>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5"/>
      <c r="AZ44" s="130"/>
      <c r="BA44" s="1011"/>
      <c r="BB44" s="1012"/>
      <c r="BC44" s="1013"/>
      <c r="BD44" s="130"/>
      <c r="BE44" s="197"/>
      <c r="BF44" s="57"/>
      <c r="BG44" s="57"/>
      <c r="BH44" s="57"/>
      <c r="BI44" s="57"/>
      <c r="BJ44" s="147"/>
      <c r="BK44" s="149"/>
      <c r="BL44" s="149"/>
      <c r="BM44" s="149"/>
      <c r="BN44" s="149"/>
      <c r="BO44" s="149"/>
      <c r="BP44" s="124" t="str">
        <f>IF(OR(BA44="x",BA44=""),"",IF(AND($BO$28=1,BK44&lt;&gt;""),1,IF(AND($BO$28=2,BL44&lt;&gt;""),1,IF(AND($BO$28=3,BM44&lt;&gt;""),1,IF(AND($BO$28=4,BN44&lt;&gt;""),1,IF(AND($BO$28=5,BO44&lt;&gt;""),1,0))))))</f>
        <v/>
      </c>
      <c r="BQ44" s="65">
        <f>IF(BR33=0,0,IF(OR(BA44="x",BA44=""),0,BA44))</f>
        <v>0</v>
      </c>
      <c r="BR44" s="151"/>
      <c r="BS44" s="57"/>
      <c r="BT44" s="57"/>
      <c r="BU44" s="57"/>
      <c r="BV44" s="57"/>
      <c r="BW44" s="57"/>
      <c r="BX44" s="57"/>
      <c r="BY44" s="57"/>
      <c r="BZ44" s="57"/>
      <c r="CA44" s="57"/>
      <c r="CB44" s="57"/>
      <c r="CC44" s="57"/>
      <c r="CD44" s="57"/>
      <c r="CE44" s="57"/>
      <c r="CF44" s="57"/>
      <c r="CG44" s="57"/>
      <c r="CH44" s="57"/>
      <c r="CI44" s="57"/>
      <c r="CJ44" s="57"/>
      <c r="CK44" s="57"/>
      <c r="CL44" s="57"/>
      <c r="CM44" s="57"/>
    </row>
    <row r="45" spans="1:91" s="19" customFormat="1" ht="3.75" customHeight="1">
      <c r="A45" s="53"/>
      <c r="B45" s="129"/>
      <c r="C45" s="159"/>
      <c r="D45" s="129"/>
      <c r="E45" s="159"/>
      <c r="F45" s="234"/>
      <c r="G45" s="132"/>
      <c r="H45" s="136"/>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8"/>
      <c r="AZ45" s="130"/>
      <c r="BA45" s="129"/>
      <c r="BB45" s="129"/>
      <c r="BC45" s="129"/>
      <c r="BD45" s="130"/>
      <c r="BE45" s="197"/>
      <c r="BF45" s="57"/>
      <c r="BG45" s="57"/>
      <c r="BH45" s="57"/>
      <c r="BI45" s="57"/>
      <c r="BJ45" s="147"/>
      <c r="BK45" s="149"/>
      <c r="BL45" s="149"/>
      <c r="BM45" s="149"/>
      <c r="BN45" s="149"/>
      <c r="BO45" s="149"/>
      <c r="BP45" s="78"/>
      <c r="BQ45" s="78"/>
      <c r="BR45" s="84"/>
      <c r="BS45" s="57"/>
      <c r="BT45" s="57"/>
      <c r="BU45" s="57"/>
      <c r="BV45" s="57"/>
      <c r="BW45" s="57"/>
      <c r="BX45" s="57"/>
      <c r="BY45" s="57"/>
      <c r="BZ45" s="57"/>
      <c r="CA45" s="57"/>
      <c r="CB45" s="57"/>
      <c r="CC45" s="57"/>
      <c r="CD45" s="57"/>
      <c r="CE45" s="57"/>
      <c r="CF45" s="57"/>
      <c r="CG45" s="57"/>
      <c r="CH45" s="57"/>
      <c r="CI45" s="57"/>
      <c r="CJ45" s="57"/>
      <c r="CK45" s="57"/>
      <c r="CL45" s="57"/>
      <c r="CM45" s="57"/>
    </row>
    <row r="46" spans="1:91" s="19" customFormat="1">
      <c r="A46" s="53"/>
      <c r="B46" s="129"/>
      <c r="C46" s="159"/>
      <c r="D46" s="129"/>
      <c r="E46" s="159"/>
      <c r="F46" s="234"/>
      <c r="G46" s="127"/>
      <c r="H46" s="128"/>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30"/>
      <c r="BA46" s="129"/>
      <c r="BB46" s="129"/>
      <c r="BC46" s="129"/>
      <c r="BD46" s="130"/>
      <c r="BE46" s="197"/>
      <c r="BF46" s="57"/>
      <c r="BG46" s="57"/>
      <c r="BH46" s="57"/>
      <c r="BI46" s="57"/>
      <c r="BJ46" s="62"/>
      <c r="BK46" s="265" t="s">
        <v>228</v>
      </c>
      <c r="BL46" s="266"/>
      <c r="BM46" s="266"/>
      <c r="BN46" s="266"/>
      <c r="BO46" s="267"/>
      <c r="BP46" s="131"/>
      <c r="BQ46" s="131"/>
      <c r="BR46" s="84"/>
      <c r="BS46" s="57"/>
      <c r="BT46" s="57"/>
      <c r="BU46" s="57"/>
      <c r="BV46" s="57"/>
      <c r="BW46" s="57"/>
      <c r="BX46" s="57"/>
      <c r="BY46" s="57"/>
      <c r="BZ46" s="57"/>
      <c r="CA46" s="57"/>
      <c r="CB46" s="57"/>
      <c r="CC46" s="57"/>
      <c r="CD46" s="57"/>
      <c r="CE46" s="57"/>
      <c r="CF46" s="57"/>
      <c r="CG46" s="57"/>
      <c r="CH46" s="57"/>
      <c r="CI46" s="57"/>
      <c r="CJ46" s="57"/>
      <c r="CK46" s="57"/>
      <c r="CL46" s="57"/>
      <c r="CM46" s="57"/>
    </row>
    <row r="47" spans="1:91" s="19" customFormat="1">
      <c r="A47" s="53"/>
      <c r="B47" s="129"/>
      <c r="C47" s="159"/>
      <c r="D47" s="129"/>
      <c r="E47" s="237" t="str">
        <f>CONCATENATE($C$29,"2")</f>
        <v>3.2</v>
      </c>
      <c r="F47" s="235"/>
      <c r="G47" s="1023" t="str">
        <f>IF(F18="","",F18)</f>
        <v>Manufacturing Metrics</v>
      </c>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c r="AE47" s="1024"/>
      <c r="AF47" s="1024"/>
      <c r="AG47" s="1024"/>
      <c r="AH47" s="1024"/>
      <c r="AI47" s="1024"/>
      <c r="AJ47" s="1024"/>
      <c r="AK47" s="1024"/>
      <c r="AL47" s="1024"/>
      <c r="AM47" s="1024"/>
      <c r="AN47" s="1024"/>
      <c r="AO47" s="1024"/>
      <c r="AP47" s="1025"/>
      <c r="AQ47" s="1025"/>
      <c r="AR47" s="1025"/>
      <c r="AS47" s="1025"/>
      <c r="AT47" s="1025"/>
      <c r="AU47" s="1025"/>
      <c r="AV47" s="1025"/>
      <c r="AW47" s="1025"/>
      <c r="AX47" s="1025"/>
      <c r="AY47" s="1025"/>
      <c r="AZ47" s="1021" t="str">
        <f>IF(BA49="N",BQ47,IF(BR49=0,"",IF(BA49="Y",SUM(BQ47/BP47),"")))</f>
        <v/>
      </c>
      <c r="BA47" s="1021"/>
      <c r="BB47" s="1021"/>
      <c r="BC47" s="1021"/>
      <c r="BD47" s="1022"/>
      <c r="BE47" s="47"/>
      <c r="BF47" s="62"/>
      <c r="BG47" s="57"/>
      <c r="BH47" s="57"/>
      <c r="BI47" s="57"/>
      <c r="BJ47" s="60" t="s">
        <v>227</v>
      </c>
      <c r="BK47" s="60">
        <v>1</v>
      </c>
      <c r="BL47" s="163">
        <v>2</v>
      </c>
      <c r="BM47" s="60">
        <v>3</v>
      </c>
      <c r="BN47" s="60">
        <v>4</v>
      </c>
      <c r="BO47" s="60">
        <v>5</v>
      </c>
      <c r="BP47" s="65">
        <f>IF(BA49="N",8,IF(BR49=0,0,IF(BP49="",0,8)))</f>
        <v>0</v>
      </c>
      <c r="BQ47" s="65">
        <f>SUM(BQ49:BQ60)</f>
        <v>0</v>
      </c>
      <c r="BR47" s="164" t="str">
        <f>IF(BA49="N",0,IF(BP47=0,"",IF(SUM(BQ47/BP47)&gt;1,1,SUM(BQ47/BP47))))</f>
        <v/>
      </c>
      <c r="BS47" s="57"/>
      <c r="BT47" s="57"/>
      <c r="BU47" s="57"/>
      <c r="BV47" s="57"/>
      <c r="BW47" s="57"/>
      <c r="BX47" s="57"/>
      <c r="BY47" s="57"/>
      <c r="BZ47" s="57"/>
      <c r="CA47" s="57"/>
      <c r="CB47" s="57"/>
      <c r="CC47" s="57"/>
      <c r="CD47" s="57"/>
      <c r="CE47" s="57"/>
      <c r="CF47" s="57"/>
      <c r="CG47" s="57"/>
      <c r="CH47" s="57"/>
      <c r="CI47" s="57"/>
      <c r="CJ47" s="57"/>
      <c r="CK47" s="57"/>
      <c r="CL47" s="57"/>
      <c r="CM47" s="57"/>
    </row>
    <row r="48" spans="1:91" s="19" customFormat="1" ht="3.75" customHeight="1">
      <c r="A48" s="53"/>
      <c r="B48" s="129"/>
      <c r="C48" s="159"/>
      <c r="D48" s="129"/>
      <c r="E48" s="159"/>
      <c r="F48" s="234"/>
      <c r="G48" s="39"/>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40"/>
      <c r="BA48" s="40"/>
      <c r="BB48" s="40"/>
      <c r="BC48" s="40"/>
      <c r="BD48" s="128"/>
      <c r="BE48" s="197"/>
      <c r="BF48" s="57"/>
      <c r="BG48" s="57"/>
      <c r="BH48" s="57"/>
      <c r="BI48" s="57"/>
      <c r="BJ48" s="85"/>
      <c r="BK48" s="77"/>
      <c r="BL48" s="77"/>
      <c r="BM48" s="58"/>
      <c r="BN48" s="58"/>
      <c r="BO48" s="58"/>
      <c r="BP48" s="78"/>
      <c r="BQ48" s="78"/>
      <c r="BR48" s="79"/>
      <c r="BS48" s="57"/>
      <c r="BT48" s="57"/>
      <c r="BU48" s="57"/>
      <c r="BV48" s="57"/>
      <c r="BW48" s="57"/>
      <c r="BX48" s="57"/>
      <c r="BY48" s="57"/>
      <c r="BZ48" s="57"/>
      <c r="CA48" s="57"/>
      <c r="CB48" s="57"/>
      <c r="CC48" s="57"/>
      <c r="CD48" s="57"/>
      <c r="CE48" s="57"/>
      <c r="CF48" s="57"/>
      <c r="CG48" s="57"/>
      <c r="CH48" s="57"/>
      <c r="CI48" s="57"/>
      <c r="CJ48" s="57"/>
      <c r="CK48" s="57"/>
      <c r="CL48" s="57"/>
      <c r="CM48" s="57"/>
    </row>
    <row r="49" spans="1:91" s="19" customFormat="1">
      <c r="A49" s="53"/>
      <c r="B49" s="129"/>
      <c r="C49" s="159"/>
      <c r="D49" s="129"/>
      <c r="E49" s="159"/>
      <c r="F49" s="234"/>
      <c r="G49" s="236" t="str">
        <f>CONCATENATE(E47,".1")</f>
        <v>3.2.1</v>
      </c>
      <c r="H49" s="133"/>
      <c r="I49" s="134" t="s">
        <v>3</v>
      </c>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55" t="s">
        <v>12</v>
      </c>
      <c r="AX49" s="134"/>
      <c r="AY49" s="135"/>
      <c r="AZ49" s="130"/>
      <c r="BA49" s="1011"/>
      <c r="BB49" s="1012"/>
      <c r="BC49" s="1013"/>
      <c r="BD49" s="130"/>
      <c r="BE49" s="197"/>
      <c r="BF49" s="57"/>
      <c r="BG49" s="57"/>
      <c r="BH49" s="57"/>
      <c r="BI49" s="57"/>
      <c r="BJ49" s="64" t="s">
        <v>88</v>
      </c>
      <c r="BK49" s="76" t="s">
        <v>16</v>
      </c>
      <c r="BL49" s="76" t="s">
        <v>16</v>
      </c>
      <c r="BM49" s="76"/>
      <c r="BN49" s="76" t="s">
        <v>16</v>
      </c>
      <c r="BO49" s="76" t="s">
        <v>16</v>
      </c>
      <c r="BP49" s="124" t="str">
        <f>IF(OR(BA49="x",BA49=""),"",IF(AND($BO$28=1,BK49&lt;&gt;""),1,IF(AND($BO$28=2,BL49&lt;&gt;""),1,IF(AND($BO$28=3,BM49&lt;&gt;""),1,IF(AND($BO$28=4,BN49&lt;&gt;""),1,IF(AND($BO$28=5,BO49&lt;&gt;""),1,0))))))</f>
        <v/>
      </c>
      <c r="BQ49" s="65">
        <f>IF(BR49=0,0,IF(OR(BA49="x",BA49=""),0,IF(BA49="Y",2,0)))</f>
        <v>0</v>
      </c>
      <c r="BR49" s="126">
        <f>IF(BA49="N",0,SUM(BK50:BO50))</f>
        <v>1</v>
      </c>
      <c r="BS49" s="57"/>
      <c r="BT49" s="57"/>
      <c r="BU49" s="57"/>
      <c r="BV49" s="57"/>
      <c r="BW49" s="57"/>
      <c r="BX49" s="57"/>
      <c r="BY49" s="57"/>
      <c r="BZ49" s="57"/>
      <c r="CA49" s="57"/>
      <c r="CB49" s="57"/>
      <c r="CC49" s="57"/>
      <c r="CD49" s="57"/>
      <c r="CE49" s="57"/>
      <c r="CF49" s="57"/>
      <c r="CG49" s="57"/>
      <c r="CH49" s="57"/>
      <c r="CI49" s="57"/>
      <c r="CJ49" s="57"/>
      <c r="CK49" s="57"/>
      <c r="CL49" s="57"/>
      <c r="CM49" s="57"/>
    </row>
    <row r="50" spans="1:91" s="19" customFormat="1" ht="3.75" customHeight="1">
      <c r="A50" s="53"/>
      <c r="B50" s="129"/>
      <c r="C50" s="159"/>
      <c r="D50" s="129"/>
      <c r="E50" s="159"/>
      <c r="F50" s="234"/>
      <c r="G50" s="132"/>
      <c r="H50" s="136"/>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8"/>
      <c r="AZ50" s="130"/>
      <c r="BA50" s="129"/>
      <c r="BB50" s="129"/>
      <c r="BC50" s="129"/>
      <c r="BD50" s="130"/>
      <c r="BE50" s="197"/>
      <c r="BF50" s="57"/>
      <c r="BG50" s="57"/>
      <c r="BH50" s="57"/>
      <c r="BI50" s="57"/>
      <c r="BJ50" s="125"/>
      <c r="BK50" s="126">
        <f>IF(AND($BO$28=1,BK49&lt;&gt;""),1,0)</f>
        <v>1</v>
      </c>
      <c r="BL50" s="126">
        <f>IF(AND($BO$28=2,BL49&lt;&gt;""),1,0)</f>
        <v>0</v>
      </c>
      <c r="BM50" s="126">
        <f>IF(AND($BO$28=3,BM49&lt;&gt;""),1,0)</f>
        <v>0</v>
      </c>
      <c r="BN50" s="126">
        <f>IF(AND($BO$28=4,BN49&lt;&gt;""),1,0)</f>
        <v>0</v>
      </c>
      <c r="BO50" s="126">
        <f>IF(AND($BO$28=5,BO49&lt;&gt;""),1,0)</f>
        <v>0</v>
      </c>
      <c r="BP50" s="78"/>
      <c r="BQ50" s="78"/>
      <c r="BR50" s="84"/>
      <c r="BS50" s="57"/>
      <c r="BT50" s="57"/>
      <c r="BU50" s="57"/>
      <c r="BV50" s="57"/>
      <c r="BW50" s="57"/>
      <c r="BX50" s="57"/>
      <c r="BY50" s="57"/>
      <c r="BZ50" s="57"/>
      <c r="CA50" s="57"/>
      <c r="CB50" s="57"/>
      <c r="CC50" s="57"/>
      <c r="CD50" s="57"/>
      <c r="CE50" s="57"/>
      <c r="CF50" s="57"/>
      <c r="CG50" s="57"/>
      <c r="CH50" s="57"/>
      <c r="CI50" s="57"/>
      <c r="CJ50" s="57"/>
      <c r="CK50" s="57"/>
      <c r="CL50" s="57"/>
      <c r="CM50" s="57"/>
    </row>
    <row r="51" spans="1:91" s="19" customFormat="1">
      <c r="A51" s="53"/>
      <c r="B51" s="129"/>
      <c r="C51" s="159"/>
      <c r="D51" s="129"/>
      <c r="E51" s="159"/>
      <c r="F51" s="234"/>
      <c r="G51" s="236" t="str">
        <f>CONCATENATE(E47,".2")</f>
        <v>3.2.2</v>
      </c>
      <c r="H51" s="133"/>
      <c r="I51" s="134" t="s">
        <v>330</v>
      </c>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5"/>
      <c r="AZ51" s="130"/>
      <c r="BA51" s="1011"/>
      <c r="BB51" s="1012"/>
      <c r="BC51" s="1013"/>
      <c r="BD51" s="130"/>
      <c r="BE51" s="197"/>
      <c r="BF51" s="57"/>
      <c r="BG51" s="57"/>
      <c r="BH51" s="57"/>
      <c r="BI51" s="57"/>
      <c r="BJ51" s="147"/>
      <c r="BK51" s="149"/>
      <c r="BL51" s="149"/>
      <c r="BM51" s="149"/>
      <c r="BN51" s="149"/>
      <c r="BO51" s="149"/>
      <c r="BP51" s="124" t="str">
        <f>IF(OR(BA51="x",BA51=""),"",IF(AND($BO$28=1,BK51&lt;&gt;""),1,IF(AND($BO$28=2,BL51&lt;&gt;""),1,IF(AND($BO$28=3,BM51&lt;&gt;""),1,IF(AND($BO$28=4,BN51&lt;&gt;""),1,IF(AND($BO$28=5,BO51&lt;&gt;""),1,0))))))</f>
        <v/>
      </c>
      <c r="BQ51" s="65">
        <f>IF(BR49=0,0,IF(OR(BA51="x",BA51=""),0,BA51))</f>
        <v>0</v>
      </c>
      <c r="BR51" s="151"/>
      <c r="BS51" s="57"/>
      <c r="BT51" s="57"/>
      <c r="BU51" s="57"/>
      <c r="BV51" s="57"/>
      <c r="BW51" s="57"/>
      <c r="BX51" s="57"/>
      <c r="BY51" s="57"/>
      <c r="BZ51" s="57"/>
      <c r="CA51" s="57"/>
      <c r="CB51" s="57"/>
      <c r="CC51" s="57"/>
      <c r="CD51" s="57"/>
      <c r="CE51" s="57"/>
      <c r="CF51" s="57"/>
      <c r="CG51" s="57"/>
      <c r="CH51" s="57"/>
      <c r="CI51" s="57"/>
      <c r="CJ51" s="57"/>
      <c r="CK51" s="57"/>
      <c r="CL51" s="57"/>
      <c r="CM51" s="57"/>
    </row>
    <row r="52" spans="1:91" s="140" customFormat="1">
      <c r="A52" s="53"/>
      <c r="B52" s="144"/>
      <c r="C52" s="160"/>
      <c r="D52" s="144"/>
      <c r="E52" s="160"/>
      <c r="F52" s="238"/>
      <c r="G52" s="141"/>
      <c r="H52" s="142"/>
      <c r="I52" s="143" t="s">
        <v>4</v>
      </c>
      <c r="J52" s="144"/>
      <c r="K52" s="316" t="s">
        <v>348</v>
      </c>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44"/>
      <c r="AU52" s="144"/>
      <c r="AV52" s="144"/>
      <c r="AW52" s="144"/>
      <c r="AX52" s="144"/>
      <c r="AY52" s="145"/>
      <c r="AZ52" s="146"/>
      <c r="BA52" s="144"/>
      <c r="BB52" s="144"/>
      <c r="BC52" s="144"/>
      <c r="BD52" s="146"/>
      <c r="BE52" s="210"/>
      <c r="BF52" s="148"/>
      <c r="BG52" s="148"/>
      <c r="BH52" s="148"/>
      <c r="BI52" s="148"/>
      <c r="BJ52" s="147"/>
      <c r="BK52" s="149"/>
      <c r="BL52" s="149"/>
      <c r="BM52" s="149"/>
      <c r="BN52" s="149"/>
      <c r="BO52" s="149"/>
      <c r="BP52" s="152"/>
      <c r="BQ52" s="152"/>
      <c r="BR52" s="151"/>
      <c r="BS52" s="148"/>
      <c r="BT52" s="148"/>
      <c r="BU52" s="148"/>
      <c r="BV52" s="148"/>
      <c r="BW52" s="148"/>
      <c r="BX52" s="148"/>
      <c r="BY52" s="148"/>
      <c r="BZ52" s="148"/>
      <c r="CA52" s="148"/>
      <c r="CB52" s="148"/>
      <c r="CC52" s="148"/>
      <c r="CD52" s="148"/>
      <c r="CE52" s="148"/>
      <c r="CF52" s="148"/>
      <c r="CG52" s="148"/>
      <c r="CH52" s="148"/>
      <c r="CI52" s="148"/>
      <c r="CJ52" s="148"/>
      <c r="CK52" s="148"/>
      <c r="CL52" s="148"/>
      <c r="CM52" s="148"/>
    </row>
    <row r="53" spans="1:91" s="140" customFormat="1">
      <c r="A53" s="53"/>
      <c r="B53" s="144"/>
      <c r="C53" s="160"/>
      <c r="D53" s="144"/>
      <c r="E53" s="160"/>
      <c r="F53" s="238"/>
      <c r="G53" s="141"/>
      <c r="H53" s="142"/>
      <c r="I53" s="143" t="s">
        <v>5</v>
      </c>
      <c r="J53" s="144"/>
      <c r="K53" s="316" t="s">
        <v>374</v>
      </c>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44"/>
      <c r="AU53" s="144"/>
      <c r="AV53" s="144"/>
      <c r="AW53" s="144"/>
      <c r="AX53" s="144"/>
      <c r="AY53" s="145"/>
      <c r="AZ53" s="146"/>
      <c r="BA53" s="144"/>
      <c r="BB53" s="144"/>
      <c r="BC53" s="144"/>
      <c r="BD53" s="146"/>
      <c r="BE53" s="210"/>
      <c r="BF53" s="148"/>
      <c r="BG53" s="148"/>
      <c r="BH53" s="148"/>
      <c r="BI53" s="148"/>
      <c r="BJ53" s="147"/>
      <c r="BK53" s="149"/>
      <c r="BL53" s="149"/>
      <c r="BM53" s="149"/>
      <c r="BN53" s="149"/>
      <c r="BO53" s="149"/>
      <c r="BP53" s="150"/>
      <c r="BQ53" s="150"/>
      <c r="BR53" s="151"/>
      <c r="BS53" s="148"/>
      <c r="BT53" s="148"/>
      <c r="BU53" s="148"/>
      <c r="BV53" s="148"/>
      <c r="BW53" s="148"/>
      <c r="BX53" s="148"/>
      <c r="BY53" s="148"/>
      <c r="BZ53" s="148"/>
      <c r="CA53" s="148"/>
      <c r="CB53" s="148"/>
      <c r="CC53" s="148"/>
      <c r="CD53" s="148"/>
      <c r="CE53" s="148"/>
      <c r="CF53" s="148"/>
      <c r="CG53" s="148"/>
      <c r="CH53" s="148"/>
      <c r="CI53" s="148"/>
      <c r="CJ53" s="148"/>
      <c r="CK53" s="148"/>
      <c r="CL53" s="148"/>
      <c r="CM53" s="148"/>
    </row>
    <row r="54" spans="1:91" s="140" customFormat="1">
      <c r="A54" s="94"/>
      <c r="B54" s="144"/>
      <c r="C54" s="160"/>
      <c r="D54" s="144"/>
      <c r="E54" s="160"/>
      <c r="F54" s="238"/>
      <c r="G54" s="141"/>
      <c r="H54" s="142"/>
      <c r="I54" s="143"/>
      <c r="J54" s="144"/>
      <c r="K54" s="316" t="s">
        <v>375</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44"/>
      <c r="AU54" s="144"/>
      <c r="AV54" s="144"/>
      <c r="AW54" s="144"/>
      <c r="AX54" s="144"/>
      <c r="AY54" s="145"/>
      <c r="AZ54" s="146"/>
      <c r="BA54" s="144"/>
      <c r="BB54" s="144"/>
      <c r="BC54" s="144"/>
      <c r="BD54" s="146"/>
      <c r="BE54" s="210"/>
      <c r="BF54" s="148"/>
      <c r="BG54" s="148"/>
      <c r="BH54" s="148"/>
      <c r="BI54" s="148"/>
      <c r="BJ54" s="147"/>
      <c r="BK54" s="149"/>
      <c r="BL54" s="149"/>
      <c r="BM54" s="149"/>
      <c r="BN54" s="149"/>
      <c r="BO54" s="149"/>
      <c r="BP54" s="150"/>
      <c r="BQ54" s="150"/>
      <c r="BR54" s="151"/>
      <c r="BS54" s="148"/>
      <c r="BT54" s="148"/>
      <c r="BU54" s="148"/>
      <c r="BV54" s="148"/>
      <c r="BW54" s="148"/>
      <c r="BX54" s="148"/>
      <c r="BY54" s="148"/>
      <c r="BZ54" s="148"/>
      <c r="CA54" s="148"/>
      <c r="CB54" s="148"/>
      <c r="CC54" s="148"/>
      <c r="CD54" s="148"/>
      <c r="CE54" s="148"/>
      <c r="CF54" s="148"/>
      <c r="CG54" s="148"/>
      <c r="CH54" s="148"/>
      <c r="CI54" s="148"/>
      <c r="CJ54" s="148"/>
      <c r="CK54" s="148"/>
      <c r="CL54" s="148"/>
      <c r="CM54" s="148"/>
    </row>
    <row r="55" spans="1:91" s="140" customFormat="1">
      <c r="A55" s="53"/>
      <c r="B55" s="144"/>
      <c r="C55" s="160"/>
      <c r="D55" s="144"/>
      <c r="E55" s="160"/>
      <c r="F55" s="238"/>
      <c r="G55" s="141"/>
      <c r="H55" s="142"/>
      <c r="I55" s="143" t="s">
        <v>6</v>
      </c>
      <c r="J55" s="144"/>
      <c r="K55" s="316" t="s">
        <v>373</v>
      </c>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44"/>
      <c r="AU55" s="144"/>
      <c r="AV55" s="144"/>
      <c r="AW55" s="144"/>
      <c r="AX55" s="144"/>
      <c r="AY55" s="145"/>
      <c r="AZ55" s="146"/>
      <c r="BA55" s="144"/>
      <c r="BB55" s="144"/>
      <c r="BC55" s="144"/>
      <c r="BD55" s="146"/>
      <c r="BE55" s="210"/>
      <c r="BF55" s="148"/>
      <c r="BG55" s="148"/>
      <c r="BH55" s="148"/>
      <c r="BI55" s="148"/>
      <c r="BJ55" s="147"/>
      <c r="BK55" s="149"/>
      <c r="BL55" s="149"/>
      <c r="BM55" s="149"/>
      <c r="BN55" s="149"/>
      <c r="BO55" s="149"/>
      <c r="BP55" s="150"/>
      <c r="BQ55" s="150"/>
      <c r="BR55" s="151"/>
      <c r="BS55" s="148"/>
      <c r="BT55" s="148"/>
      <c r="BU55" s="148"/>
      <c r="BV55" s="148"/>
      <c r="BW55" s="148"/>
      <c r="BX55" s="148"/>
      <c r="BY55" s="148"/>
      <c r="BZ55" s="148"/>
      <c r="CA55" s="148"/>
      <c r="CB55" s="148"/>
      <c r="CC55" s="148"/>
      <c r="CD55" s="148"/>
      <c r="CE55" s="148"/>
      <c r="CF55" s="148"/>
      <c r="CG55" s="148"/>
      <c r="CH55" s="148"/>
      <c r="CI55" s="148"/>
      <c r="CJ55" s="148"/>
      <c r="CK55" s="148"/>
      <c r="CL55" s="148"/>
      <c r="CM55" s="148"/>
    </row>
    <row r="56" spans="1:91" s="140" customFormat="1">
      <c r="A56" s="183"/>
      <c r="B56" s="144"/>
      <c r="C56" s="160"/>
      <c r="D56" s="144"/>
      <c r="E56" s="160"/>
      <c r="F56" s="238"/>
      <c r="G56" s="141"/>
      <c r="H56" s="142"/>
      <c r="I56" s="143" t="s">
        <v>7</v>
      </c>
      <c r="J56" s="144"/>
      <c r="K56" s="316" t="s">
        <v>514</v>
      </c>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44"/>
      <c r="AU56" s="144"/>
      <c r="AV56" s="144"/>
      <c r="AW56" s="144"/>
      <c r="AX56" s="144"/>
      <c r="AY56" s="145"/>
      <c r="AZ56" s="146"/>
      <c r="BA56" s="144"/>
      <c r="BB56" s="144"/>
      <c r="BC56" s="144"/>
      <c r="BD56" s="146"/>
      <c r="BE56" s="210"/>
      <c r="BF56" s="148"/>
      <c r="BG56" s="148"/>
      <c r="BH56" s="148"/>
      <c r="BI56" s="148"/>
      <c r="BJ56" s="147"/>
      <c r="BK56" s="149"/>
      <c r="BL56" s="149"/>
      <c r="BM56" s="149"/>
      <c r="BN56" s="149"/>
      <c r="BO56" s="149"/>
      <c r="BP56" s="150"/>
      <c r="BQ56" s="150"/>
      <c r="BR56" s="151"/>
      <c r="BS56" s="148"/>
      <c r="BT56" s="148"/>
      <c r="BU56" s="148"/>
      <c r="BV56" s="148"/>
      <c r="BW56" s="148"/>
      <c r="BX56" s="148"/>
      <c r="BY56" s="148"/>
      <c r="BZ56" s="148"/>
      <c r="CA56" s="148"/>
      <c r="CB56" s="148"/>
      <c r="CC56" s="148"/>
      <c r="CD56" s="148"/>
      <c r="CE56" s="148"/>
      <c r="CF56" s="148"/>
      <c r="CG56" s="148"/>
      <c r="CH56" s="148"/>
      <c r="CI56" s="148"/>
      <c r="CJ56" s="148"/>
      <c r="CK56" s="148"/>
      <c r="CL56" s="148"/>
      <c r="CM56" s="148"/>
    </row>
    <row r="57" spans="1:91" s="19" customFormat="1" ht="3.75" customHeight="1">
      <c r="A57" s="186"/>
      <c r="B57" s="129"/>
      <c r="C57" s="159"/>
      <c r="D57" s="129"/>
      <c r="E57" s="159"/>
      <c r="F57" s="234"/>
      <c r="G57" s="132"/>
      <c r="H57" s="136"/>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8"/>
      <c r="AZ57" s="130"/>
      <c r="BA57" s="129"/>
      <c r="BB57" s="129"/>
      <c r="BC57" s="129"/>
      <c r="BD57" s="130"/>
      <c r="BE57" s="197"/>
      <c r="BF57" s="57"/>
      <c r="BG57" s="57"/>
      <c r="BH57" s="57"/>
      <c r="BI57" s="57"/>
      <c r="BJ57" s="62"/>
      <c r="BK57" s="58"/>
      <c r="BL57" s="58"/>
      <c r="BM57" s="58"/>
      <c r="BN57" s="58"/>
      <c r="BO57" s="58"/>
      <c r="BP57" s="131"/>
      <c r="BQ57" s="131"/>
      <c r="BR57" s="84"/>
      <c r="BS57" s="57"/>
      <c r="BT57" s="57"/>
      <c r="BU57" s="57"/>
      <c r="BV57" s="57"/>
      <c r="BW57" s="57"/>
      <c r="BX57" s="57"/>
      <c r="BY57" s="57"/>
      <c r="BZ57" s="57"/>
      <c r="CA57" s="57"/>
      <c r="CB57" s="57"/>
      <c r="CC57" s="57"/>
      <c r="CD57" s="57"/>
      <c r="CE57" s="57"/>
      <c r="CF57" s="57"/>
      <c r="CG57" s="57"/>
      <c r="CH57" s="57"/>
      <c r="CI57" s="57"/>
      <c r="CJ57" s="57"/>
      <c r="CK57" s="57"/>
      <c r="CL57" s="57"/>
      <c r="CM57" s="57"/>
    </row>
    <row r="58" spans="1:91" s="19" customFormat="1">
      <c r="A58" s="185"/>
      <c r="B58" s="129"/>
      <c r="C58" s="159"/>
      <c r="D58" s="129"/>
      <c r="E58" s="159"/>
      <c r="F58" s="234"/>
      <c r="G58" s="236" t="str">
        <f>CONCATENATE(E47,".3")</f>
        <v>3.2.3</v>
      </c>
      <c r="H58" s="133"/>
      <c r="I58" s="134" t="s">
        <v>328</v>
      </c>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5"/>
      <c r="AZ58" s="130"/>
      <c r="BA58" s="1011"/>
      <c r="BB58" s="1012"/>
      <c r="BC58" s="1013"/>
      <c r="BD58" s="130"/>
      <c r="BE58" s="197"/>
      <c r="BF58" s="57"/>
      <c r="BG58" s="57"/>
      <c r="BH58" s="57"/>
      <c r="BI58" s="57"/>
      <c r="BJ58" s="147"/>
      <c r="BK58" s="149"/>
      <c r="BL58" s="149"/>
      <c r="BM58" s="149"/>
      <c r="BN58" s="149"/>
      <c r="BO58" s="149"/>
      <c r="BP58" s="124" t="str">
        <f>IF(OR(BA58="x",BA58=""),"",IF(AND($BO$28=1,BK58&lt;&gt;""),1,IF(AND($BO$28=2,BL58&lt;&gt;""),1,IF(AND($BO$28=3,BM58&lt;&gt;""),1,IF(AND($BO$28=4,BN58&lt;&gt;""),1,IF(AND($BO$28=5,BO58&lt;&gt;""),1,0))))))</f>
        <v/>
      </c>
      <c r="BQ58" s="65">
        <f>IF(BR49=0,0,IF(OR(BA58="x",BA58=""),0,BA58))</f>
        <v>0</v>
      </c>
      <c r="BR58" s="151"/>
      <c r="BS58" s="57"/>
      <c r="BT58" s="57"/>
      <c r="BU58" s="57"/>
      <c r="BV58" s="57"/>
      <c r="BW58" s="57"/>
      <c r="BX58" s="57"/>
      <c r="BY58" s="57"/>
      <c r="BZ58" s="57"/>
      <c r="CA58" s="57"/>
      <c r="CB58" s="57"/>
      <c r="CC58" s="57"/>
      <c r="CD58" s="57"/>
      <c r="CE58" s="57"/>
      <c r="CF58" s="57"/>
      <c r="CG58" s="57"/>
      <c r="CH58" s="57"/>
      <c r="CI58" s="57"/>
      <c r="CJ58" s="57"/>
      <c r="CK58" s="57"/>
      <c r="CL58" s="57"/>
      <c r="CM58" s="57"/>
    </row>
    <row r="59" spans="1:91" s="19" customFormat="1" ht="3.75" customHeight="1">
      <c r="A59" s="184"/>
      <c r="B59" s="129"/>
      <c r="C59" s="159"/>
      <c r="D59" s="129"/>
      <c r="E59" s="159"/>
      <c r="F59" s="234"/>
      <c r="G59" s="132"/>
      <c r="H59" s="136"/>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8"/>
      <c r="AZ59" s="130"/>
      <c r="BA59" s="129"/>
      <c r="BB59" s="129"/>
      <c r="BC59" s="129"/>
      <c r="BD59" s="130"/>
      <c r="BE59" s="197"/>
      <c r="BF59" s="57"/>
      <c r="BG59" s="57"/>
      <c r="BH59" s="57"/>
      <c r="BI59" s="57"/>
      <c r="BJ59" s="147"/>
      <c r="BK59" s="149"/>
      <c r="BL59" s="149"/>
      <c r="BM59" s="149"/>
      <c r="BN59" s="149"/>
      <c r="BO59" s="149"/>
      <c r="BP59" s="78"/>
      <c r="BQ59" s="78"/>
      <c r="BR59" s="84"/>
      <c r="BS59" s="57"/>
      <c r="BT59" s="57"/>
      <c r="BU59" s="57"/>
      <c r="BV59" s="57"/>
      <c r="BW59" s="57"/>
      <c r="BX59" s="57"/>
      <c r="BY59" s="57"/>
      <c r="BZ59" s="57"/>
      <c r="CA59" s="57"/>
      <c r="CB59" s="57"/>
      <c r="CC59" s="57"/>
      <c r="CD59" s="57"/>
      <c r="CE59" s="57"/>
      <c r="CF59" s="57"/>
      <c r="CG59" s="57"/>
      <c r="CH59" s="57"/>
      <c r="CI59" s="57"/>
      <c r="CJ59" s="57"/>
      <c r="CK59" s="57"/>
      <c r="CL59" s="57"/>
      <c r="CM59" s="57"/>
    </row>
    <row r="60" spans="1:91" s="19" customFormat="1">
      <c r="A60" s="187"/>
      <c r="B60" s="129"/>
      <c r="C60" s="159"/>
      <c r="D60" s="129"/>
      <c r="E60" s="159"/>
      <c r="F60" s="234"/>
      <c r="G60" s="236" t="str">
        <f>CONCATENATE(E47,".4")</f>
        <v>3.2.4</v>
      </c>
      <c r="H60" s="133"/>
      <c r="I60" s="134" t="s">
        <v>9</v>
      </c>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5"/>
      <c r="AZ60" s="130"/>
      <c r="BA60" s="1011"/>
      <c r="BB60" s="1012"/>
      <c r="BC60" s="1013"/>
      <c r="BD60" s="130"/>
      <c r="BE60" s="197"/>
      <c r="BF60" s="57"/>
      <c r="BG60" s="57"/>
      <c r="BH60" s="57"/>
      <c r="BI60" s="57"/>
      <c r="BJ60" s="147"/>
      <c r="BK60" s="149"/>
      <c r="BL60" s="149"/>
      <c r="BM60" s="149"/>
      <c r="BN60" s="149"/>
      <c r="BO60" s="149"/>
      <c r="BP60" s="124" t="str">
        <f>IF(OR(BA60="x",BA60=""),"",IF(AND($BO$28=1,BK60&lt;&gt;""),1,IF(AND($BO$28=2,BL60&lt;&gt;""),1,IF(AND($BO$28=3,BM60&lt;&gt;""),1,IF(AND($BO$28=4,BN60&lt;&gt;""),1,IF(AND($BO$28=5,BO60&lt;&gt;""),1,0))))))</f>
        <v/>
      </c>
      <c r="BQ60" s="65">
        <f>IF(BR49=0,0,IF(OR(BA60="x",BA60=""),0,BA60))</f>
        <v>0</v>
      </c>
      <c r="BR60" s="151"/>
      <c r="BS60" s="57"/>
      <c r="BT60" s="57"/>
      <c r="BU60" s="57"/>
      <c r="BV60" s="57"/>
      <c r="BW60" s="57"/>
      <c r="BX60" s="57"/>
      <c r="BY60" s="57"/>
      <c r="BZ60" s="57"/>
      <c r="CA60" s="57"/>
      <c r="CB60" s="57"/>
      <c r="CC60" s="57"/>
      <c r="CD60" s="57"/>
      <c r="CE60" s="57"/>
      <c r="CF60" s="57"/>
      <c r="CG60" s="57"/>
      <c r="CH60" s="57"/>
      <c r="CI60" s="57"/>
      <c r="CJ60" s="57"/>
      <c r="CK60" s="57"/>
      <c r="CL60" s="57"/>
      <c r="CM60" s="57"/>
    </row>
    <row r="61" spans="1:91" s="19" customFormat="1" ht="3.75" customHeight="1">
      <c r="A61" s="95"/>
      <c r="B61" s="129"/>
      <c r="C61" s="159"/>
      <c r="D61" s="129"/>
      <c r="E61" s="159"/>
      <c r="F61" s="234"/>
      <c r="G61" s="132"/>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8"/>
      <c r="AZ61" s="130"/>
      <c r="BA61" s="129"/>
      <c r="BB61" s="129"/>
      <c r="BC61" s="129"/>
      <c r="BD61" s="130"/>
      <c r="BE61" s="197"/>
      <c r="BF61" s="57"/>
      <c r="BG61" s="57"/>
      <c r="BH61" s="57"/>
      <c r="BI61" s="57"/>
      <c r="BJ61" s="147"/>
      <c r="BK61" s="149"/>
      <c r="BL61" s="149"/>
      <c r="BM61" s="149"/>
      <c r="BN61" s="149"/>
      <c r="BO61" s="149"/>
      <c r="BP61" s="78"/>
      <c r="BQ61" s="78"/>
      <c r="BR61" s="84"/>
      <c r="BS61" s="57"/>
      <c r="BT61" s="57"/>
      <c r="BU61" s="57"/>
      <c r="BV61" s="57"/>
      <c r="BW61" s="57"/>
      <c r="BX61" s="57"/>
      <c r="BY61" s="57"/>
      <c r="BZ61" s="57"/>
      <c r="CA61" s="57"/>
      <c r="CB61" s="57"/>
      <c r="CC61" s="57"/>
      <c r="CD61" s="57"/>
      <c r="CE61" s="57"/>
      <c r="CF61" s="57"/>
      <c r="CG61" s="57"/>
      <c r="CH61" s="57"/>
      <c r="CI61" s="57"/>
      <c r="CJ61" s="57"/>
      <c r="CK61" s="57"/>
      <c r="CL61" s="57"/>
      <c r="CM61" s="57"/>
    </row>
    <row r="62" spans="1:91" s="19" customFormat="1">
      <c r="A62" s="95"/>
      <c r="B62" s="129"/>
      <c r="C62" s="159"/>
      <c r="D62" s="129"/>
      <c r="E62" s="159"/>
      <c r="F62" s="234"/>
      <c r="G62" s="127"/>
      <c r="H62" s="128"/>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30"/>
      <c r="BA62" s="129"/>
      <c r="BB62" s="129"/>
      <c r="BC62" s="129"/>
      <c r="BD62" s="130"/>
      <c r="BE62" s="197"/>
      <c r="BF62" s="57"/>
      <c r="BG62" s="57"/>
      <c r="BH62" s="57"/>
      <c r="BI62" s="57"/>
      <c r="BJ62" s="62"/>
      <c r="BK62" s="265" t="s">
        <v>228</v>
      </c>
      <c r="BL62" s="266"/>
      <c r="BM62" s="266"/>
      <c r="BN62" s="266"/>
      <c r="BO62" s="267"/>
      <c r="BP62" s="131"/>
      <c r="BQ62" s="131"/>
      <c r="BR62" s="84"/>
      <c r="BS62" s="57"/>
      <c r="BT62" s="57"/>
      <c r="BU62" s="57"/>
      <c r="BV62" s="57"/>
      <c r="BW62" s="57"/>
      <c r="BX62" s="57"/>
      <c r="BY62" s="57"/>
      <c r="BZ62" s="57"/>
      <c r="CA62" s="57"/>
      <c r="CB62" s="57"/>
      <c r="CC62" s="57"/>
      <c r="CD62" s="57"/>
      <c r="CE62" s="57"/>
      <c r="CF62" s="57"/>
      <c r="CG62" s="57"/>
      <c r="CH62" s="57"/>
      <c r="CI62" s="57"/>
      <c r="CJ62" s="57"/>
      <c r="CK62" s="57"/>
      <c r="CL62" s="57"/>
      <c r="CM62" s="57"/>
    </row>
    <row r="63" spans="1:91" s="19" customFormat="1">
      <c r="A63" s="95"/>
      <c r="B63" s="129"/>
      <c r="C63" s="159"/>
      <c r="D63" s="129"/>
      <c r="E63" s="237" t="str">
        <f>CONCATENATE($C$29,"3")</f>
        <v>3.3</v>
      </c>
      <c r="F63" s="235"/>
      <c r="G63" s="1023" t="str">
        <f>IF(F19="","",F19)</f>
        <v>Disciplined Problem Solving</v>
      </c>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c r="AL63" s="1024"/>
      <c r="AM63" s="1024"/>
      <c r="AN63" s="1024"/>
      <c r="AO63" s="1024"/>
      <c r="AP63" s="1025"/>
      <c r="AQ63" s="1025"/>
      <c r="AR63" s="1025"/>
      <c r="AS63" s="1025"/>
      <c r="AT63" s="1025"/>
      <c r="AU63" s="1025"/>
      <c r="AV63" s="1025"/>
      <c r="AW63" s="1025"/>
      <c r="AX63" s="1025"/>
      <c r="AY63" s="1025"/>
      <c r="AZ63" s="1021" t="str">
        <f>IF(BA65="N",BQ63,IF(BR65=0,"",IF(BA65="Y",SUM(BQ63/BP63),"")))</f>
        <v/>
      </c>
      <c r="BA63" s="1021"/>
      <c r="BB63" s="1021"/>
      <c r="BC63" s="1021"/>
      <c r="BD63" s="1022"/>
      <c r="BE63" s="47"/>
      <c r="BF63" s="62"/>
      <c r="BG63" s="57"/>
      <c r="BH63" s="57"/>
      <c r="BI63" s="57"/>
      <c r="BJ63" s="60" t="s">
        <v>227</v>
      </c>
      <c r="BK63" s="60">
        <v>1</v>
      </c>
      <c r="BL63" s="163">
        <v>2</v>
      </c>
      <c r="BM63" s="60">
        <v>3</v>
      </c>
      <c r="BN63" s="60">
        <v>4</v>
      </c>
      <c r="BO63" s="60">
        <v>5</v>
      </c>
      <c r="BP63" s="65">
        <f>IF(BA65="N",8,IF(BR65=0,0,IF(BP65="",0,8)))</f>
        <v>0</v>
      </c>
      <c r="BQ63" s="65">
        <f>SUM(BQ65:BQ76)</f>
        <v>0</v>
      </c>
      <c r="BR63" s="164" t="str">
        <f>IF(BA65="N",0,IF(BP63=0,"",IF(SUM(BQ63/BP63)&gt;1,1,SUM(BQ63/BP63))))</f>
        <v/>
      </c>
      <c r="BS63" s="57"/>
      <c r="BT63" s="57"/>
      <c r="BU63" s="57"/>
      <c r="BV63" s="57"/>
      <c r="BW63" s="57"/>
      <c r="BX63" s="57"/>
      <c r="BY63" s="57"/>
      <c r="BZ63" s="57"/>
      <c r="CA63" s="57"/>
      <c r="CB63" s="57"/>
      <c r="CC63" s="57"/>
      <c r="CD63" s="57"/>
      <c r="CE63" s="57"/>
      <c r="CF63" s="57"/>
      <c r="CG63" s="57"/>
      <c r="CH63" s="57"/>
      <c r="CI63" s="57"/>
      <c r="CJ63" s="57"/>
      <c r="CK63" s="57"/>
      <c r="CL63" s="57"/>
      <c r="CM63" s="57"/>
    </row>
    <row r="64" spans="1:91" s="19" customFormat="1" ht="3.75" customHeight="1">
      <c r="A64" s="95"/>
      <c r="B64" s="129"/>
      <c r="C64" s="159"/>
      <c r="D64" s="129"/>
      <c r="E64" s="159"/>
      <c r="F64" s="234"/>
      <c r="G64" s="39"/>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0"/>
      <c r="BA64" s="40"/>
      <c r="BB64" s="40"/>
      <c r="BC64" s="40"/>
      <c r="BD64" s="128"/>
      <c r="BE64" s="197"/>
      <c r="BF64" s="57"/>
      <c r="BG64" s="57"/>
      <c r="BH64" s="57"/>
      <c r="BI64" s="57"/>
      <c r="BJ64" s="85"/>
      <c r="BK64" s="77"/>
      <c r="BL64" s="77"/>
      <c r="BM64" s="58"/>
      <c r="BN64" s="58"/>
      <c r="BO64" s="58"/>
      <c r="BP64" s="78"/>
      <c r="BQ64" s="78"/>
      <c r="BR64" s="79"/>
      <c r="BS64" s="57"/>
      <c r="BT64" s="57"/>
      <c r="BU64" s="57"/>
      <c r="BV64" s="57"/>
      <c r="BW64" s="57"/>
      <c r="BX64" s="57"/>
      <c r="BY64" s="57"/>
      <c r="BZ64" s="57"/>
      <c r="CA64" s="57"/>
      <c r="CB64" s="57"/>
      <c r="CC64" s="57"/>
      <c r="CD64" s="57"/>
      <c r="CE64" s="57"/>
      <c r="CF64" s="57"/>
      <c r="CG64" s="57"/>
      <c r="CH64" s="57"/>
      <c r="CI64" s="57"/>
      <c r="CJ64" s="57"/>
      <c r="CK64" s="57"/>
      <c r="CL64" s="57"/>
      <c r="CM64" s="57"/>
    </row>
    <row r="65" spans="1:91" s="19" customFormat="1">
      <c r="A65" s="95"/>
      <c r="B65" s="129"/>
      <c r="C65" s="159"/>
      <c r="D65" s="129"/>
      <c r="E65" s="159"/>
      <c r="F65" s="234"/>
      <c r="G65" s="236" t="str">
        <f>CONCATENATE(E63,".1")</f>
        <v>3.3.1</v>
      </c>
      <c r="H65" s="133"/>
      <c r="I65" s="134" t="s">
        <v>3</v>
      </c>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55" t="s">
        <v>12</v>
      </c>
      <c r="AX65" s="134"/>
      <c r="AY65" s="135"/>
      <c r="AZ65" s="130"/>
      <c r="BA65" s="1011"/>
      <c r="BB65" s="1012"/>
      <c r="BC65" s="1013"/>
      <c r="BD65" s="130"/>
      <c r="BE65" s="197"/>
      <c r="BF65" s="57"/>
      <c r="BG65" s="57"/>
      <c r="BH65" s="57"/>
      <c r="BI65" s="57"/>
      <c r="BJ65" s="64" t="s">
        <v>88</v>
      </c>
      <c r="BK65" s="76" t="s">
        <v>16</v>
      </c>
      <c r="BL65" s="76" t="s">
        <v>16</v>
      </c>
      <c r="BM65" s="76" t="s">
        <v>16</v>
      </c>
      <c r="BN65" s="76" t="s">
        <v>16</v>
      </c>
      <c r="BO65" s="76" t="s">
        <v>16</v>
      </c>
      <c r="BP65" s="124" t="str">
        <f>IF(OR(BA65="x",BA65=""),"",IF(AND($BO$28=1,BK65&lt;&gt;""),1,IF(AND($BO$28=2,BL65&lt;&gt;""),1,IF(AND($BO$28=3,BM65&lt;&gt;""),1,IF(AND($BO$28=4,BN65&lt;&gt;""),1,IF(AND($BO$28=5,BO65&lt;&gt;""),1,0))))))</f>
        <v/>
      </c>
      <c r="BQ65" s="65">
        <f>IF(BR65=0,0,IF(OR(BA65="x",BA65=""),0,IF(BA65="Y",2,0)))</f>
        <v>0</v>
      </c>
      <c r="BR65" s="126">
        <f>IF(BA65="N",0,SUM(BK66:BO66))</f>
        <v>1</v>
      </c>
      <c r="BS65" s="57"/>
      <c r="BT65" s="57"/>
      <c r="BU65" s="57"/>
      <c r="BV65" s="57"/>
      <c r="BW65" s="57"/>
      <c r="BX65" s="57"/>
      <c r="BY65" s="57"/>
      <c r="BZ65" s="57"/>
      <c r="CA65" s="57"/>
      <c r="CB65" s="57"/>
      <c r="CC65" s="57"/>
      <c r="CD65" s="57"/>
      <c r="CE65" s="57"/>
      <c r="CF65" s="57"/>
      <c r="CG65" s="57"/>
      <c r="CH65" s="57"/>
      <c r="CI65" s="57"/>
      <c r="CJ65" s="57"/>
      <c r="CK65" s="57"/>
      <c r="CL65" s="57"/>
      <c r="CM65" s="57"/>
    </row>
    <row r="66" spans="1:91" s="19" customFormat="1" ht="3.75" customHeight="1">
      <c r="A66" s="95"/>
      <c r="B66" s="129"/>
      <c r="C66" s="159"/>
      <c r="D66" s="129"/>
      <c r="E66" s="159"/>
      <c r="F66" s="234"/>
      <c r="G66" s="132"/>
      <c r="H66" s="136"/>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8"/>
      <c r="AZ66" s="130"/>
      <c r="BA66" s="129"/>
      <c r="BB66" s="129"/>
      <c r="BC66" s="129"/>
      <c r="BD66" s="130"/>
      <c r="BE66" s="197"/>
      <c r="BF66" s="57"/>
      <c r="BG66" s="57"/>
      <c r="BH66" s="57"/>
      <c r="BI66" s="57"/>
      <c r="BJ66" s="125" t="s">
        <v>226</v>
      </c>
      <c r="BK66" s="126">
        <f>IF(AND($BO$28=1,BK65&lt;&gt;""),1,0)</f>
        <v>1</v>
      </c>
      <c r="BL66" s="126">
        <f>IF(AND($BO$28=2,BL65&lt;&gt;""),1,0)</f>
        <v>0</v>
      </c>
      <c r="BM66" s="126">
        <f>IF(AND($BO$28=3,BM65&lt;&gt;""),1,0)</f>
        <v>0</v>
      </c>
      <c r="BN66" s="126">
        <f>IF(AND($BO$28=4,BN65&lt;&gt;""),1,0)</f>
        <v>0</v>
      </c>
      <c r="BO66" s="126">
        <f>IF(AND($BO$28=5,BO65&lt;&gt;""),1,0)</f>
        <v>0</v>
      </c>
      <c r="BP66" s="78"/>
      <c r="BQ66" s="78"/>
      <c r="BR66" s="84"/>
      <c r="BS66" s="57"/>
      <c r="BT66" s="57"/>
      <c r="BU66" s="57"/>
      <c r="BV66" s="57"/>
      <c r="BW66" s="57"/>
      <c r="BX66" s="57"/>
      <c r="BY66" s="57"/>
      <c r="BZ66" s="57"/>
      <c r="CA66" s="57"/>
      <c r="CB66" s="57"/>
      <c r="CC66" s="57"/>
      <c r="CD66" s="57"/>
      <c r="CE66" s="57"/>
      <c r="CF66" s="57"/>
      <c r="CG66" s="57"/>
      <c r="CH66" s="57"/>
      <c r="CI66" s="57"/>
      <c r="CJ66" s="57"/>
      <c r="CK66" s="57"/>
      <c r="CL66" s="57"/>
      <c r="CM66" s="57"/>
    </row>
    <row r="67" spans="1:91" s="19" customFormat="1">
      <c r="A67" s="95"/>
      <c r="B67" s="129"/>
      <c r="C67" s="159"/>
      <c r="D67" s="129"/>
      <c r="E67" s="159"/>
      <c r="F67" s="234"/>
      <c r="G67" s="236" t="str">
        <f>CONCATENATE(E63,".2")</f>
        <v>3.3.2</v>
      </c>
      <c r="H67" s="133"/>
      <c r="I67" s="134" t="s">
        <v>330</v>
      </c>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5"/>
      <c r="AZ67" s="130"/>
      <c r="BA67" s="1011"/>
      <c r="BB67" s="1012"/>
      <c r="BC67" s="1013"/>
      <c r="BD67" s="130"/>
      <c r="BE67" s="197"/>
      <c r="BF67" s="57"/>
      <c r="BG67" s="57"/>
      <c r="BH67" s="57"/>
      <c r="BI67" s="57"/>
      <c r="BJ67" s="147"/>
      <c r="BK67" s="149"/>
      <c r="BL67" s="149"/>
      <c r="BM67" s="149"/>
      <c r="BN67" s="149"/>
      <c r="BO67" s="149"/>
      <c r="BP67" s="124" t="str">
        <f>IF(OR(BA67="x",BA67=""),"",IF(AND($BO$28=1,BK67&lt;&gt;""),1,IF(AND($BO$28=2,BL67&lt;&gt;""),1,IF(AND($BO$28=3,BM67&lt;&gt;""),1,IF(AND($BO$28=4,BN67&lt;&gt;""),1,IF(AND($BO$28=5,BO67&lt;&gt;""),1,0))))))</f>
        <v/>
      </c>
      <c r="BQ67" s="65">
        <f>IF(BR65=0,0,IF(OR(BA67="x",BA67=""),0,BA67))</f>
        <v>0</v>
      </c>
      <c r="BR67" s="151"/>
      <c r="BS67" s="57"/>
      <c r="BT67" s="57"/>
      <c r="BU67" s="57"/>
      <c r="BV67" s="57"/>
      <c r="BW67" s="57"/>
      <c r="BX67" s="57"/>
      <c r="BY67" s="57"/>
      <c r="BZ67" s="57"/>
      <c r="CA67" s="57"/>
      <c r="CB67" s="57"/>
      <c r="CC67" s="57"/>
      <c r="CD67" s="57"/>
      <c r="CE67" s="57"/>
      <c r="CF67" s="57"/>
      <c r="CG67" s="57"/>
      <c r="CH67" s="57"/>
      <c r="CI67" s="57"/>
      <c r="CJ67" s="57"/>
      <c r="CK67" s="57"/>
      <c r="CL67" s="57"/>
      <c r="CM67" s="57"/>
    </row>
    <row r="68" spans="1:91" s="140" customFormat="1">
      <c r="A68" s="95"/>
      <c r="B68" s="144"/>
      <c r="C68" s="160"/>
      <c r="D68" s="144"/>
      <c r="E68" s="160"/>
      <c r="F68" s="238"/>
      <c r="G68" s="141"/>
      <c r="H68" s="142"/>
      <c r="I68" s="143" t="s">
        <v>4</v>
      </c>
      <c r="J68" s="144"/>
      <c r="K68" s="316" t="s">
        <v>282</v>
      </c>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44"/>
      <c r="AU68" s="144"/>
      <c r="AV68" s="144"/>
      <c r="AW68" s="144"/>
      <c r="AX68" s="144"/>
      <c r="AY68" s="145"/>
      <c r="AZ68" s="146"/>
      <c r="BA68" s="144"/>
      <c r="BB68" s="144"/>
      <c r="BC68" s="144"/>
      <c r="BD68" s="146"/>
      <c r="BE68" s="210"/>
      <c r="BF68" s="148"/>
      <c r="BG68" s="148"/>
      <c r="BH68" s="148"/>
      <c r="BI68" s="148"/>
      <c r="BJ68" s="147"/>
      <c r="BK68" s="149"/>
      <c r="BL68" s="149"/>
      <c r="BM68" s="149"/>
      <c r="BN68" s="149"/>
      <c r="BO68" s="149"/>
      <c r="BP68" s="152"/>
      <c r="BQ68" s="152"/>
      <c r="BR68" s="151"/>
      <c r="BS68" s="148"/>
      <c r="BT68" s="148"/>
      <c r="BU68" s="148"/>
      <c r="BV68" s="148"/>
      <c r="BW68" s="148"/>
      <c r="BX68" s="148"/>
      <c r="BY68" s="148"/>
      <c r="BZ68" s="148"/>
      <c r="CA68" s="148"/>
      <c r="CB68" s="148"/>
      <c r="CC68" s="148"/>
      <c r="CD68" s="148"/>
      <c r="CE68" s="148"/>
      <c r="CF68" s="148"/>
      <c r="CG68" s="148"/>
      <c r="CH68" s="148"/>
      <c r="CI68" s="148"/>
      <c r="CJ68" s="148"/>
      <c r="CK68" s="148"/>
      <c r="CL68" s="148"/>
      <c r="CM68" s="148"/>
    </row>
    <row r="69" spans="1:91" s="140" customFormat="1">
      <c r="A69" s="95"/>
      <c r="B69" s="144"/>
      <c r="C69" s="160"/>
      <c r="D69" s="144"/>
      <c r="E69" s="160"/>
      <c r="F69" s="238"/>
      <c r="G69" s="141"/>
      <c r="H69" s="142"/>
      <c r="I69" s="143" t="s">
        <v>5</v>
      </c>
      <c r="J69" s="144"/>
      <c r="K69" s="316" t="s">
        <v>283</v>
      </c>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44"/>
      <c r="AU69" s="144"/>
      <c r="AV69" s="144"/>
      <c r="AW69" s="144"/>
      <c r="AX69" s="144"/>
      <c r="AY69" s="145"/>
      <c r="AZ69" s="146"/>
      <c r="BA69" s="144"/>
      <c r="BB69" s="144"/>
      <c r="BC69" s="144"/>
      <c r="BD69" s="146"/>
      <c r="BE69" s="210"/>
      <c r="BF69" s="148"/>
      <c r="BG69" s="148"/>
      <c r="BH69" s="148"/>
      <c r="BI69" s="148"/>
      <c r="BJ69" s="147"/>
      <c r="BK69" s="149"/>
      <c r="BL69" s="149"/>
      <c r="BM69" s="149"/>
      <c r="BN69" s="149"/>
      <c r="BO69" s="149"/>
      <c r="BP69" s="150"/>
      <c r="BQ69" s="150"/>
      <c r="BR69" s="151"/>
      <c r="BS69" s="148"/>
      <c r="BT69" s="148"/>
      <c r="BU69" s="148"/>
      <c r="BV69" s="148"/>
      <c r="BW69" s="148"/>
      <c r="BX69" s="148"/>
      <c r="BY69" s="148"/>
      <c r="BZ69" s="148"/>
      <c r="CA69" s="148"/>
      <c r="CB69" s="148"/>
      <c r="CC69" s="148"/>
      <c r="CD69" s="148"/>
      <c r="CE69" s="148"/>
      <c r="CF69" s="148"/>
      <c r="CG69" s="148"/>
      <c r="CH69" s="148"/>
      <c r="CI69" s="148"/>
      <c r="CJ69" s="148"/>
      <c r="CK69" s="148"/>
      <c r="CL69" s="148"/>
      <c r="CM69" s="148"/>
    </row>
    <row r="70" spans="1:91" s="140" customFormat="1">
      <c r="A70" s="95"/>
      <c r="B70" s="144"/>
      <c r="C70" s="160"/>
      <c r="D70" s="144"/>
      <c r="E70" s="160"/>
      <c r="F70" s="238"/>
      <c r="G70" s="141"/>
      <c r="H70" s="142"/>
      <c r="I70" s="143" t="s">
        <v>6</v>
      </c>
      <c r="J70" s="144"/>
      <c r="K70" s="316" t="s">
        <v>284</v>
      </c>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44"/>
      <c r="AU70" s="144"/>
      <c r="AV70" s="144"/>
      <c r="AW70" s="144"/>
      <c r="AX70" s="144"/>
      <c r="AY70" s="145"/>
      <c r="AZ70" s="146"/>
      <c r="BA70" s="144"/>
      <c r="BB70" s="144"/>
      <c r="BC70" s="144"/>
      <c r="BD70" s="146"/>
      <c r="BE70" s="210"/>
      <c r="BF70" s="148"/>
      <c r="BG70" s="148"/>
      <c r="BH70" s="148"/>
      <c r="BI70" s="148"/>
      <c r="BJ70" s="147"/>
      <c r="BK70" s="149"/>
      <c r="BL70" s="149"/>
      <c r="BM70" s="149"/>
      <c r="BN70" s="149"/>
      <c r="BO70" s="149"/>
      <c r="BP70" s="150"/>
      <c r="BQ70" s="150"/>
      <c r="BR70" s="151"/>
      <c r="BS70" s="148"/>
      <c r="BT70" s="148"/>
      <c r="BU70" s="148"/>
      <c r="BV70" s="148"/>
      <c r="BW70" s="148"/>
      <c r="BX70" s="148"/>
      <c r="BY70" s="148"/>
      <c r="BZ70" s="148"/>
      <c r="CA70" s="148"/>
      <c r="CB70" s="148"/>
      <c r="CC70" s="148"/>
      <c r="CD70" s="148"/>
      <c r="CE70" s="148"/>
      <c r="CF70" s="148"/>
      <c r="CG70" s="148"/>
      <c r="CH70" s="148"/>
      <c r="CI70" s="148"/>
      <c r="CJ70" s="148"/>
      <c r="CK70" s="148"/>
      <c r="CL70" s="148"/>
      <c r="CM70" s="148"/>
    </row>
    <row r="71" spans="1:91" s="140" customFormat="1">
      <c r="A71" s="95"/>
      <c r="B71" s="144"/>
      <c r="C71" s="160"/>
      <c r="D71" s="144"/>
      <c r="E71" s="160"/>
      <c r="F71" s="238"/>
      <c r="G71" s="141"/>
      <c r="H71" s="142"/>
      <c r="I71" s="143" t="s">
        <v>7</v>
      </c>
      <c r="J71" s="144"/>
      <c r="K71" s="316" t="s">
        <v>285</v>
      </c>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44"/>
      <c r="AU71" s="144"/>
      <c r="AV71" s="144"/>
      <c r="AW71" s="144"/>
      <c r="AX71" s="144"/>
      <c r="AY71" s="145"/>
      <c r="AZ71" s="146"/>
      <c r="BA71" s="144"/>
      <c r="BB71" s="144"/>
      <c r="BC71" s="144"/>
      <c r="BD71" s="146"/>
      <c r="BE71" s="210"/>
      <c r="BF71" s="148"/>
      <c r="BG71" s="148"/>
      <c r="BH71" s="148"/>
      <c r="BI71" s="148"/>
      <c r="BJ71" s="147"/>
      <c r="BK71" s="149"/>
      <c r="BL71" s="149"/>
      <c r="BM71" s="149"/>
      <c r="BN71" s="149"/>
      <c r="BO71" s="149"/>
      <c r="BP71" s="150"/>
      <c r="BQ71" s="150"/>
      <c r="BR71" s="151"/>
      <c r="BS71" s="148"/>
      <c r="BT71" s="148"/>
      <c r="BU71" s="148"/>
      <c r="BV71" s="148"/>
      <c r="BW71" s="148"/>
      <c r="BX71" s="148"/>
      <c r="BY71" s="148"/>
      <c r="BZ71" s="148"/>
      <c r="CA71" s="148"/>
      <c r="CB71" s="148"/>
      <c r="CC71" s="148"/>
      <c r="CD71" s="148"/>
      <c r="CE71" s="148"/>
      <c r="CF71" s="148"/>
      <c r="CG71" s="148"/>
      <c r="CH71" s="148"/>
      <c r="CI71" s="148"/>
      <c r="CJ71" s="148"/>
      <c r="CK71" s="148"/>
      <c r="CL71" s="148"/>
      <c r="CM71" s="148"/>
    </row>
    <row r="72" spans="1:91" s="140" customFormat="1">
      <c r="A72" s="95"/>
      <c r="B72" s="144"/>
      <c r="C72" s="160"/>
      <c r="D72" s="144"/>
      <c r="E72" s="160"/>
      <c r="F72" s="238"/>
      <c r="G72" s="141"/>
      <c r="H72" s="142"/>
      <c r="I72" s="143" t="s">
        <v>8</v>
      </c>
      <c r="J72" s="144"/>
      <c r="K72" s="316" t="s">
        <v>803</v>
      </c>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44"/>
      <c r="AU72" s="144"/>
      <c r="AV72" s="144"/>
      <c r="AW72" s="144"/>
      <c r="AX72" s="144"/>
      <c r="AY72" s="145"/>
      <c r="AZ72" s="146"/>
      <c r="BA72" s="144"/>
      <c r="BB72" s="144"/>
      <c r="BC72" s="144"/>
      <c r="BD72" s="146"/>
      <c r="BE72" s="210"/>
      <c r="BF72" s="148"/>
      <c r="BG72" s="148"/>
      <c r="BH72" s="148"/>
      <c r="BI72" s="148"/>
      <c r="BJ72" s="147"/>
      <c r="BK72" s="149"/>
      <c r="BL72" s="149"/>
      <c r="BM72" s="149"/>
      <c r="BN72" s="149"/>
      <c r="BO72" s="149"/>
      <c r="BP72" s="150"/>
      <c r="BQ72" s="150"/>
      <c r="BR72" s="151"/>
      <c r="BS72" s="148"/>
      <c r="BT72" s="148"/>
      <c r="BU72" s="148"/>
      <c r="BV72" s="148"/>
      <c r="BW72" s="148"/>
      <c r="BX72" s="148"/>
      <c r="BY72" s="148"/>
      <c r="BZ72" s="148"/>
      <c r="CA72" s="148"/>
      <c r="CB72" s="148"/>
      <c r="CC72" s="148"/>
      <c r="CD72" s="148"/>
      <c r="CE72" s="148"/>
      <c r="CF72" s="148"/>
      <c r="CG72" s="148"/>
      <c r="CH72" s="148"/>
      <c r="CI72" s="148"/>
      <c r="CJ72" s="148"/>
      <c r="CK72" s="148"/>
      <c r="CL72" s="148"/>
      <c r="CM72" s="148"/>
    </row>
    <row r="73" spans="1:91" s="19" customFormat="1" ht="3.75" customHeight="1">
      <c r="A73" s="95"/>
      <c r="B73" s="129"/>
      <c r="C73" s="159"/>
      <c r="D73" s="129"/>
      <c r="E73" s="159"/>
      <c r="F73" s="234"/>
      <c r="G73" s="132"/>
      <c r="H73" s="136"/>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8"/>
      <c r="AZ73" s="130"/>
      <c r="BA73" s="129"/>
      <c r="BB73" s="129"/>
      <c r="BC73" s="129"/>
      <c r="BD73" s="130"/>
      <c r="BE73" s="197"/>
      <c r="BF73" s="57"/>
      <c r="BG73" s="57"/>
      <c r="BH73" s="57"/>
      <c r="BI73" s="57"/>
      <c r="BJ73" s="62"/>
      <c r="BK73" s="58"/>
      <c r="BL73" s="58"/>
      <c r="BM73" s="58"/>
      <c r="BN73" s="58"/>
      <c r="BO73" s="58"/>
      <c r="BP73" s="131"/>
      <c r="BQ73" s="131"/>
      <c r="BR73" s="84"/>
      <c r="BS73" s="57"/>
      <c r="BT73" s="57"/>
      <c r="BU73" s="57"/>
      <c r="BV73" s="57"/>
      <c r="BW73" s="57"/>
      <c r="BX73" s="57"/>
      <c r="BY73" s="57"/>
      <c r="BZ73" s="57"/>
      <c r="CA73" s="57"/>
      <c r="CB73" s="57"/>
      <c r="CC73" s="57"/>
      <c r="CD73" s="57"/>
      <c r="CE73" s="57"/>
      <c r="CF73" s="57"/>
      <c r="CG73" s="57"/>
      <c r="CH73" s="57"/>
      <c r="CI73" s="57"/>
      <c r="CJ73" s="57"/>
      <c r="CK73" s="57"/>
      <c r="CL73" s="57"/>
      <c r="CM73" s="57"/>
    </row>
    <row r="74" spans="1:91" s="19" customFormat="1">
      <c r="A74" s="95"/>
      <c r="B74" s="129"/>
      <c r="C74" s="159"/>
      <c r="D74" s="129"/>
      <c r="E74" s="159"/>
      <c r="F74" s="234"/>
      <c r="G74" s="236" t="str">
        <f>CONCATENATE(E63,".3")</f>
        <v>3.3.3</v>
      </c>
      <c r="H74" s="133"/>
      <c r="I74" s="134" t="s">
        <v>328</v>
      </c>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5"/>
      <c r="AZ74" s="130"/>
      <c r="BA74" s="1011"/>
      <c r="BB74" s="1012"/>
      <c r="BC74" s="1013"/>
      <c r="BD74" s="130"/>
      <c r="BE74" s="197"/>
      <c r="BF74" s="57"/>
      <c r="BG74" s="57"/>
      <c r="BH74" s="57"/>
      <c r="BI74" s="57"/>
      <c r="BJ74" s="147"/>
      <c r="BK74" s="149"/>
      <c r="BL74" s="149"/>
      <c r="BM74" s="149"/>
      <c r="BN74" s="149"/>
      <c r="BO74" s="149"/>
      <c r="BP74" s="124" t="str">
        <f>IF(OR(BA74="x",BA74=""),"",IF(AND($BO$28=1,BK74&lt;&gt;""),1,IF(AND($BO$28=2,BL74&lt;&gt;""),1,IF(AND($BO$28=3,BM74&lt;&gt;""),1,IF(AND($BO$28=4,BN74&lt;&gt;""),1,IF(AND($BO$28=5,BO74&lt;&gt;""),1,0))))))</f>
        <v/>
      </c>
      <c r="BQ74" s="65">
        <f>IF(BR65=0,0,IF(OR(BA74="x",BA74=""),0,BA74))</f>
        <v>0</v>
      </c>
      <c r="BR74" s="151"/>
      <c r="BS74" s="57"/>
      <c r="BT74" s="57"/>
      <c r="BU74" s="57"/>
      <c r="BV74" s="57"/>
      <c r="BW74" s="57"/>
      <c r="BX74" s="57"/>
      <c r="BY74" s="57"/>
      <c r="BZ74" s="57"/>
      <c r="CA74" s="57"/>
      <c r="CB74" s="57"/>
      <c r="CC74" s="57"/>
      <c r="CD74" s="57"/>
      <c r="CE74" s="57"/>
      <c r="CF74" s="57"/>
      <c r="CG74" s="57"/>
      <c r="CH74" s="57"/>
      <c r="CI74" s="57"/>
      <c r="CJ74" s="57"/>
      <c r="CK74" s="57"/>
      <c r="CL74" s="57"/>
      <c r="CM74" s="57"/>
    </row>
    <row r="75" spans="1:91" s="19" customFormat="1" ht="3.75" customHeight="1">
      <c r="A75" s="95"/>
      <c r="B75" s="129"/>
      <c r="C75" s="159"/>
      <c r="D75" s="129"/>
      <c r="E75" s="159"/>
      <c r="F75" s="234"/>
      <c r="G75" s="132"/>
      <c r="H75" s="136"/>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8"/>
      <c r="AZ75" s="130"/>
      <c r="BA75" s="129"/>
      <c r="BB75" s="129"/>
      <c r="BC75" s="129"/>
      <c r="BD75" s="130"/>
      <c r="BE75" s="197"/>
      <c r="BF75" s="57"/>
      <c r="BG75" s="57"/>
      <c r="BH75" s="57"/>
      <c r="BI75" s="57"/>
      <c r="BJ75" s="147"/>
      <c r="BK75" s="149"/>
      <c r="BL75" s="149"/>
      <c r="BM75" s="149"/>
      <c r="BN75" s="149"/>
      <c r="BO75" s="149"/>
      <c r="BP75" s="78"/>
      <c r="BQ75" s="78"/>
      <c r="BR75" s="84"/>
      <c r="BS75" s="57"/>
      <c r="BT75" s="57"/>
      <c r="BU75" s="57"/>
      <c r="BV75" s="57"/>
      <c r="BW75" s="57"/>
      <c r="BX75" s="57"/>
      <c r="BY75" s="57"/>
      <c r="BZ75" s="57"/>
      <c r="CA75" s="57"/>
      <c r="CB75" s="57"/>
      <c r="CC75" s="57"/>
      <c r="CD75" s="57"/>
      <c r="CE75" s="57"/>
      <c r="CF75" s="57"/>
      <c r="CG75" s="57"/>
      <c r="CH75" s="57"/>
      <c r="CI75" s="57"/>
      <c r="CJ75" s="57"/>
      <c r="CK75" s="57"/>
      <c r="CL75" s="57"/>
      <c r="CM75" s="57"/>
    </row>
    <row r="76" spans="1:91" s="19" customFormat="1">
      <c r="A76" s="95"/>
      <c r="B76" s="129"/>
      <c r="C76" s="159"/>
      <c r="D76" s="129"/>
      <c r="E76" s="159"/>
      <c r="F76" s="234"/>
      <c r="G76" s="236" t="str">
        <f>CONCATENATE(E63,".4")</f>
        <v>3.3.4</v>
      </c>
      <c r="H76" s="133"/>
      <c r="I76" s="134" t="s">
        <v>9</v>
      </c>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5"/>
      <c r="AZ76" s="130"/>
      <c r="BA76" s="1011"/>
      <c r="BB76" s="1012"/>
      <c r="BC76" s="1013"/>
      <c r="BD76" s="130"/>
      <c r="BE76" s="197"/>
      <c r="BF76" s="57"/>
      <c r="BG76" s="57"/>
      <c r="BH76" s="57"/>
      <c r="BI76" s="57"/>
      <c r="BJ76" s="147"/>
      <c r="BK76" s="149"/>
      <c r="BL76" s="149"/>
      <c r="BM76" s="149"/>
      <c r="BN76" s="149"/>
      <c r="BO76" s="149"/>
      <c r="BP76" s="124" t="str">
        <f>IF(OR(BA76="x",BA76=""),"",IF(AND($BO$28=1,BK76&lt;&gt;""),1,IF(AND($BO$28=2,BL76&lt;&gt;""),1,IF(AND($BO$28=3,BM76&lt;&gt;""),1,IF(AND($BO$28=4,BN76&lt;&gt;""),1,IF(AND($BO$28=5,BO76&lt;&gt;""),1,0))))))</f>
        <v/>
      </c>
      <c r="BQ76" s="65">
        <f>IF(BR65=0,0,IF(OR(BA76="x",BA76=""),0,BA76))</f>
        <v>0</v>
      </c>
      <c r="BR76" s="151"/>
      <c r="BS76" s="57"/>
      <c r="BT76" s="57"/>
      <c r="BU76" s="57"/>
      <c r="BV76" s="57"/>
      <c r="BW76" s="57"/>
      <c r="BX76" s="57"/>
      <c r="BY76" s="57"/>
      <c r="BZ76" s="57"/>
      <c r="CA76" s="57"/>
      <c r="CB76" s="57"/>
      <c r="CC76" s="57"/>
      <c r="CD76" s="57"/>
      <c r="CE76" s="57"/>
      <c r="CF76" s="57"/>
      <c r="CG76" s="57"/>
      <c r="CH76" s="57"/>
      <c r="CI76" s="57"/>
      <c r="CJ76" s="57"/>
      <c r="CK76" s="57"/>
      <c r="CL76" s="57"/>
      <c r="CM76" s="57"/>
    </row>
    <row r="77" spans="1:91" s="19" customFormat="1" ht="3.75" customHeight="1">
      <c r="A77" s="95"/>
      <c r="B77" s="129"/>
      <c r="C77" s="159"/>
      <c r="D77" s="129"/>
      <c r="E77" s="159"/>
      <c r="F77" s="234"/>
      <c r="G77" s="132"/>
      <c r="H77" s="136"/>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8"/>
      <c r="AZ77" s="130"/>
      <c r="BA77" s="129"/>
      <c r="BB77" s="129"/>
      <c r="BC77" s="129"/>
      <c r="BD77" s="130"/>
      <c r="BE77" s="197"/>
      <c r="BF77" s="57"/>
      <c r="BG77" s="57"/>
      <c r="BH77" s="57"/>
      <c r="BI77" s="57"/>
      <c r="BJ77" s="147"/>
      <c r="BK77" s="149"/>
      <c r="BL77" s="149"/>
      <c r="BM77" s="149"/>
      <c r="BN77" s="149"/>
      <c r="BO77" s="149"/>
      <c r="BP77" s="78"/>
      <c r="BQ77" s="78"/>
      <c r="BR77" s="84"/>
      <c r="BS77" s="57"/>
      <c r="BT77" s="57"/>
      <c r="BU77" s="57"/>
      <c r="BV77" s="57"/>
      <c r="BW77" s="57"/>
      <c r="BX77" s="57"/>
      <c r="BY77" s="57"/>
      <c r="BZ77" s="57"/>
      <c r="CA77" s="57"/>
      <c r="CB77" s="57"/>
      <c r="CC77" s="57"/>
      <c r="CD77" s="57"/>
      <c r="CE77" s="57"/>
      <c r="CF77" s="57"/>
      <c r="CG77" s="57"/>
      <c r="CH77" s="57"/>
      <c r="CI77" s="57"/>
      <c r="CJ77" s="57"/>
      <c r="CK77" s="57"/>
      <c r="CL77" s="57"/>
      <c r="CM77" s="57"/>
    </row>
    <row r="78" spans="1:91" s="19" customFormat="1">
      <c r="A78" s="95"/>
      <c r="B78" s="129"/>
      <c r="C78" s="159"/>
      <c r="D78" s="129"/>
      <c r="E78" s="159"/>
      <c r="F78" s="234"/>
      <c r="G78" s="127"/>
      <c r="H78" s="128"/>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30"/>
      <c r="BA78" s="129"/>
      <c r="BB78" s="129"/>
      <c r="BC78" s="129"/>
      <c r="BD78" s="130"/>
      <c r="BE78" s="197"/>
      <c r="BF78" s="57"/>
      <c r="BG78" s="57"/>
      <c r="BH78" s="57"/>
      <c r="BI78" s="57"/>
      <c r="BJ78" s="62"/>
      <c r="BK78" s="265" t="s">
        <v>228</v>
      </c>
      <c r="BL78" s="266"/>
      <c r="BM78" s="266"/>
      <c r="BN78" s="266"/>
      <c r="BO78" s="267"/>
      <c r="BP78" s="131"/>
      <c r="BQ78" s="131"/>
      <c r="BR78" s="84"/>
      <c r="BS78" s="57"/>
      <c r="BT78" s="57"/>
      <c r="BU78" s="57"/>
      <c r="BV78" s="57"/>
      <c r="BW78" s="57"/>
      <c r="BX78" s="57"/>
      <c r="BY78" s="57"/>
      <c r="BZ78" s="57"/>
      <c r="CA78" s="57"/>
      <c r="CB78" s="57"/>
      <c r="CC78" s="57"/>
      <c r="CD78" s="57"/>
      <c r="CE78" s="57"/>
      <c r="CF78" s="57"/>
      <c r="CG78" s="57"/>
      <c r="CH78" s="57"/>
      <c r="CI78" s="57"/>
      <c r="CJ78" s="57"/>
      <c r="CK78" s="57"/>
      <c r="CL78" s="57"/>
      <c r="CM78" s="57"/>
    </row>
    <row r="79" spans="1:91" s="19" customFormat="1">
      <c r="A79" s="95"/>
      <c r="B79" s="129"/>
      <c r="C79" s="159"/>
      <c r="D79" s="129"/>
      <c r="E79" s="237" t="str">
        <f>CONCATENATE($C$29,"4")</f>
        <v>3.4</v>
      </c>
      <c r="F79" s="235"/>
      <c r="G79" s="1023" t="str">
        <f>IF(F20="","",F20)</f>
        <v>Training</v>
      </c>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c r="AE79" s="1024"/>
      <c r="AF79" s="1024"/>
      <c r="AG79" s="1024"/>
      <c r="AH79" s="1024"/>
      <c r="AI79" s="1024"/>
      <c r="AJ79" s="1024"/>
      <c r="AK79" s="1024"/>
      <c r="AL79" s="1024"/>
      <c r="AM79" s="1024"/>
      <c r="AN79" s="1024"/>
      <c r="AO79" s="1024"/>
      <c r="AP79" s="1025"/>
      <c r="AQ79" s="1025"/>
      <c r="AR79" s="1025"/>
      <c r="AS79" s="1025"/>
      <c r="AT79" s="1025"/>
      <c r="AU79" s="1025"/>
      <c r="AV79" s="1025"/>
      <c r="AW79" s="1025"/>
      <c r="AX79" s="1025"/>
      <c r="AY79" s="1025"/>
      <c r="AZ79" s="1021" t="str">
        <f>IF(BA81="N",BQ79,IF(BR81=0,"",IF(BA81="Y",SUM(BQ79/BP79),"")))</f>
        <v/>
      </c>
      <c r="BA79" s="1021"/>
      <c r="BB79" s="1021"/>
      <c r="BC79" s="1021"/>
      <c r="BD79" s="1022"/>
      <c r="BE79" s="47"/>
      <c r="BF79" s="62"/>
      <c r="BG79" s="57"/>
      <c r="BH79" s="57"/>
      <c r="BI79" s="57"/>
      <c r="BJ79" s="60" t="s">
        <v>227</v>
      </c>
      <c r="BK79" s="60">
        <v>1</v>
      </c>
      <c r="BL79" s="163">
        <v>2</v>
      </c>
      <c r="BM79" s="60">
        <v>3</v>
      </c>
      <c r="BN79" s="60">
        <v>4</v>
      </c>
      <c r="BO79" s="60">
        <v>5</v>
      </c>
      <c r="BP79" s="65">
        <f>IF(BA81="N",8,IF(BR81=0,0,IF(BP81="",0,8)))</f>
        <v>0</v>
      </c>
      <c r="BQ79" s="65">
        <f>SUM(BQ81:BQ92)</f>
        <v>0</v>
      </c>
      <c r="BR79" s="164" t="str">
        <f>IF(BA81="N",0,IF(BP79=0,"",IF(SUM(BQ79/BP79)&gt;1,1,SUM(BQ79/BP79))))</f>
        <v/>
      </c>
      <c r="BS79" s="57"/>
      <c r="BT79" s="57"/>
      <c r="BU79" s="57"/>
      <c r="BV79" s="57"/>
      <c r="BW79" s="57"/>
      <c r="BX79" s="57"/>
      <c r="BY79" s="57"/>
      <c r="BZ79" s="57"/>
      <c r="CA79" s="57"/>
      <c r="CB79" s="57"/>
      <c r="CC79" s="57"/>
      <c r="CD79" s="57"/>
      <c r="CE79" s="57"/>
      <c r="CF79" s="57"/>
      <c r="CG79" s="57"/>
      <c r="CH79" s="57"/>
      <c r="CI79" s="57"/>
      <c r="CJ79" s="57"/>
      <c r="CK79" s="57"/>
      <c r="CL79" s="57"/>
      <c r="CM79" s="57"/>
    </row>
    <row r="80" spans="1:91" s="19" customFormat="1" ht="3.75" customHeight="1">
      <c r="A80" s="95"/>
      <c r="B80" s="129"/>
      <c r="C80" s="159"/>
      <c r="D80" s="129"/>
      <c r="E80" s="159"/>
      <c r="F80" s="234"/>
      <c r="G80" s="39"/>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40"/>
      <c r="BA80" s="40"/>
      <c r="BB80" s="40"/>
      <c r="BC80" s="40"/>
      <c r="BD80" s="128"/>
      <c r="BE80" s="197"/>
      <c r="BF80" s="57"/>
      <c r="BG80" s="57"/>
      <c r="BH80" s="57"/>
      <c r="BI80" s="57"/>
      <c r="BJ80" s="85"/>
      <c r="BK80" s="77"/>
      <c r="BL80" s="77"/>
      <c r="BM80" s="58"/>
      <c r="BN80" s="58"/>
      <c r="BO80" s="58"/>
      <c r="BP80" s="78"/>
      <c r="BQ80" s="78"/>
      <c r="BR80" s="79"/>
      <c r="BS80" s="57"/>
      <c r="BT80" s="57"/>
      <c r="BU80" s="57"/>
      <c r="BV80" s="57"/>
      <c r="BW80" s="57"/>
      <c r="BX80" s="57"/>
      <c r="BY80" s="57"/>
      <c r="BZ80" s="57"/>
      <c r="CA80" s="57"/>
      <c r="CB80" s="57"/>
      <c r="CC80" s="57"/>
      <c r="CD80" s="57"/>
      <c r="CE80" s="57"/>
      <c r="CF80" s="57"/>
      <c r="CG80" s="57"/>
      <c r="CH80" s="57"/>
      <c r="CI80" s="57"/>
      <c r="CJ80" s="57"/>
      <c r="CK80" s="57"/>
      <c r="CL80" s="57"/>
      <c r="CM80" s="57"/>
    </row>
    <row r="81" spans="1:91" s="19" customFormat="1">
      <c r="A81" s="95"/>
      <c r="B81" s="129"/>
      <c r="C81" s="159"/>
      <c r="D81" s="129"/>
      <c r="E81" s="159"/>
      <c r="F81" s="234"/>
      <c r="G81" s="236" t="str">
        <f>CONCATENATE(E79,".1")</f>
        <v>3.4.1</v>
      </c>
      <c r="H81" s="133"/>
      <c r="I81" s="134" t="s">
        <v>3</v>
      </c>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55" t="s">
        <v>12</v>
      </c>
      <c r="AX81" s="134"/>
      <c r="AY81" s="135"/>
      <c r="AZ81" s="130"/>
      <c r="BA81" s="1011"/>
      <c r="BB81" s="1012"/>
      <c r="BC81" s="1013"/>
      <c r="BD81" s="130"/>
      <c r="BE81" s="197"/>
      <c r="BF81" s="57"/>
      <c r="BG81" s="57"/>
      <c r="BH81" s="57"/>
      <c r="BI81" s="57"/>
      <c r="BJ81" s="64" t="s">
        <v>88</v>
      </c>
      <c r="BK81" s="76" t="s">
        <v>16</v>
      </c>
      <c r="BL81" s="76" t="s">
        <v>16</v>
      </c>
      <c r="BM81" s="76"/>
      <c r="BN81" s="76" t="s">
        <v>16</v>
      </c>
      <c r="BO81" s="76" t="s">
        <v>16</v>
      </c>
      <c r="BP81" s="124" t="str">
        <f>IF(OR(BA81="x",BA81=""),"",IF(AND($BO$28=1,BK81&lt;&gt;""),1,IF(AND($BO$28=2,BL81&lt;&gt;""),1,IF(AND($BO$28=3,BM81&lt;&gt;""),1,IF(AND($BO$28=4,BN81&lt;&gt;""),1,IF(AND($BO$28=5,BO81&lt;&gt;""),1,0))))))</f>
        <v/>
      </c>
      <c r="BQ81" s="65">
        <f>IF(BR81=0,0,IF(OR(BA81="x",BA81=""),0,IF(BA81="Y",2,0)))</f>
        <v>0</v>
      </c>
      <c r="BR81" s="126">
        <f>IF(BA81="N",0,SUM(BK82:BO82))</f>
        <v>1</v>
      </c>
      <c r="BS81" s="57"/>
      <c r="BT81" s="57"/>
      <c r="BU81" s="57"/>
      <c r="BV81" s="57"/>
      <c r="BW81" s="57"/>
      <c r="BX81" s="57"/>
      <c r="BY81" s="57"/>
      <c r="BZ81" s="57"/>
      <c r="CA81" s="57"/>
      <c r="CB81" s="57"/>
      <c r="CC81" s="57"/>
      <c r="CD81" s="57"/>
      <c r="CE81" s="57"/>
      <c r="CF81" s="57"/>
      <c r="CG81" s="57"/>
      <c r="CH81" s="57"/>
      <c r="CI81" s="57"/>
      <c r="CJ81" s="57"/>
      <c r="CK81" s="57"/>
      <c r="CL81" s="57"/>
      <c r="CM81" s="57"/>
    </row>
    <row r="82" spans="1:91" s="19" customFormat="1" ht="3.75" customHeight="1">
      <c r="A82" s="95"/>
      <c r="B82" s="129"/>
      <c r="C82" s="159"/>
      <c r="D82" s="129"/>
      <c r="E82" s="159"/>
      <c r="F82" s="234"/>
      <c r="G82" s="132"/>
      <c r="H82" s="136"/>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8"/>
      <c r="AZ82" s="130"/>
      <c r="BA82" s="129"/>
      <c r="BB82" s="129"/>
      <c r="BC82" s="129"/>
      <c r="BD82" s="130"/>
      <c r="BE82" s="197"/>
      <c r="BF82" s="57"/>
      <c r="BG82" s="57"/>
      <c r="BH82" s="57"/>
      <c r="BI82" s="57"/>
      <c r="BJ82" s="125"/>
      <c r="BK82" s="126">
        <f>IF(AND($BO$28=1,BK81&lt;&gt;""),1,0)</f>
        <v>1</v>
      </c>
      <c r="BL82" s="126">
        <f>IF(AND($BO$28=2,BL81&lt;&gt;""),1,0)</f>
        <v>0</v>
      </c>
      <c r="BM82" s="126">
        <f>IF(AND($BO$28=3,BM81&lt;&gt;""),1,0)</f>
        <v>0</v>
      </c>
      <c r="BN82" s="126">
        <f>IF(AND($BO$28=4,BN81&lt;&gt;""),1,0)</f>
        <v>0</v>
      </c>
      <c r="BO82" s="126">
        <f>IF(AND($BO$28=5,BO81&lt;&gt;""),1,0)</f>
        <v>0</v>
      </c>
      <c r="BP82" s="78"/>
      <c r="BQ82" s="78"/>
      <c r="BR82" s="84"/>
      <c r="BS82" s="57"/>
      <c r="BT82" s="57"/>
      <c r="BU82" s="57"/>
      <c r="BV82" s="57"/>
      <c r="BW82" s="57"/>
      <c r="BX82" s="57"/>
      <c r="BY82" s="57"/>
      <c r="BZ82" s="57"/>
      <c r="CA82" s="57"/>
      <c r="CB82" s="57"/>
      <c r="CC82" s="57"/>
      <c r="CD82" s="57"/>
      <c r="CE82" s="57"/>
      <c r="CF82" s="57"/>
      <c r="CG82" s="57"/>
      <c r="CH82" s="57"/>
      <c r="CI82" s="57"/>
      <c r="CJ82" s="57"/>
      <c r="CK82" s="57"/>
      <c r="CL82" s="57"/>
      <c r="CM82" s="57"/>
    </row>
    <row r="83" spans="1:91" s="19" customFormat="1">
      <c r="A83" s="95"/>
      <c r="B83" s="129"/>
      <c r="C83" s="159"/>
      <c r="D83" s="129"/>
      <c r="E83" s="159"/>
      <c r="F83" s="234"/>
      <c r="G83" s="236" t="str">
        <f>CONCATENATE(E79,".2")</f>
        <v>3.4.2</v>
      </c>
      <c r="H83" s="133"/>
      <c r="I83" s="134" t="s">
        <v>330</v>
      </c>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5"/>
      <c r="AZ83" s="130"/>
      <c r="BA83" s="1011"/>
      <c r="BB83" s="1012"/>
      <c r="BC83" s="1013"/>
      <c r="BD83" s="130"/>
      <c r="BE83" s="197"/>
      <c r="BF83" s="57"/>
      <c r="BG83" s="57"/>
      <c r="BH83" s="57"/>
      <c r="BI83" s="57"/>
      <c r="BJ83" s="147"/>
      <c r="BK83" s="149"/>
      <c r="BL83" s="149"/>
      <c r="BM83" s="149"/>
      <c r="BN83" s="149"/>
      <c r="BO83" s="149"/>
      <c r="BP83" s="124" t="str">
        <f>IF(OR(BA83="x",BA83=""),"",IF(AND($BO$28=1,BK83&lt;&gt;""),1,IF(AND($BO$28=2,BL83&lt;&gt;""),1,IF(AND($BO$28=3,BM83&lt;&gt;""),1,IF(AND($BO$28=4,BN83&lt;&gt;""),1,IF(AND($BO$28=5,BO83&lt;&gt;""),1,0))))))</f>
        <v/>
      </c>
      <c r="BQ83" s="65">
        <f>IF(BR81=0,0,IF(OR(BA83="x",BA83=""),0,BA83))</f>
        <v>0</v>
      </c>
      <c r="BR83" s="151"/>
      <c r="BS83" s="57"/>
      <c r="BT83" s="57"/>
      <c r="BU83" s="57"/>
      <c r="BV83" s="57"/>
      <c r="BW83" s="57"/>
      <c r="BX83" s="57"/>
      <c r="BY83" s="57"/>
      <c r="BZ83" s="57"/>
      <c r="CA83" s="57"/>
      <c r="CB83" s="57"/>
      <c r="CC83" s="57"/>
      <c r="CD83" s="57"/>
      <c r="CE83" s="57"/>
      <c r="CF83" s="57"/>
      <c r="CG83" s="57"/>
      <c r="CH83" s="57"/>
      <c r="CI83" s="57"/>
      <c r="CJ83" s="57"/>
      <c r="CK83" s="57"/>
      <c r="CL83" s="57"/>
      <c r="CM83" s="57"/>
    </row>
    <row r="84" spans="1:91" s="140" customFormat="1">
      <c r="A84" s="95"/>
      <c r="B84" s="144"/>
      <c r="C84" s="160"/>
      <c r="D84" s="144"/>
      <c r="E84" s="160"/>
      <c r="F84" s="238"/>
      <c r="G84" s="141"/>
      <c r="H84" s="142"/>
      <c r="I84" s="143" t="s">
        <v>4</v>
      </c>
      <c r="J84" s="144"/>
      <c r="K84" s="139" t="s">
        <v>155</v>
      </c>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44"/>
      <c r="AU84" s="144"/>
      <c r="AV84" s="144"/>
      <c r="AW84" s="144"/>
      <c r="AX84" s="144"/>
      <c r="AY84" s="145"/>
      <c r="AZ84" s="146"/>
      <c r="BA84" s="144"/>
      <c r="BB84" s="144"/>
      <c r="BC84" s="144"/>
      <c r="BD84" s="146"/>
      <c r="BE84" s="210"/>
      <c r="BF84" s="148"/>
      <c r="BG84" s="148"/>
      <c r="BH84" s="148"/>
      <c r="BI84" s="148"/>
      <c r="BJ84" s="147"/>
      <c r="BK84" s="149"/>
      <c r="BL84" s="149"/>
      <c r="BM84" s="149"/>
      <c r="BN84" s="149"/>
      <c r="BO84" s="149"/>
      <c r="BP84" s="152"/>
      <c r="BQ84" s="152"/>
      <c r="BR84" s="151"/>
      <c r="BS84" s="148"/>
      <c r="BT84" s="148"/>
      <c r="BU84" s="148"/>
      <c r="BV84" s="148"/>
      <c r="BW84" s="148"/>
      <c r="BX84" s="148"/>
      <c r="BY84" s="148"/>
      <c r="BZ84" s="148"/>
      <c r="CA84" s="148"/>
      <c r="CB84" s="148"/>
      <c r="CC84" s="148"/>
      <c r="CD84" s="148"/>
      <c r="CE84" s="148"/>
      <c r="CF84" s="148"/>
      <c r="CG84" s="148"/>
      <c r="CH84" s="148"/>
      <c r="CI84" s="148"/>
      <c r="CJ84" s="148"/>
      <c r="CK84" s="148"/>
      <c r="CL84" s="148"/>
      <c r="CM84" s="148"/>
    </row>
    <row r="85" spans="1:91" s="140" customFormat="1">
      <c r="A85" s="95"/>
      <c r="B85" s="144"/>
      <c r="C85" s="160"/>
      <c r="D85" s="144"/>
      <c r="E85" s="160"/>
      <c r="F85" s="238"/>
      <c r="G85" s="141"/>
      <c r="H85" s="142"/>
      <c r="I85" s="143" t="s">
        <v>5</v>
      </c>
      <c r="J85" s="144"/>
      <c r="K85" s="139" t="s">
        <v>252</v>
      </c>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44"/>
      <c r="AU85" s="144"/>
      <c r="AV85" s="144"/>
      <c r="AW85" s="144"/>
      <c r="AX85" s="144"/>
      <c r="AY85" s="145"/>
      <c r="AZ85" s="146"/>
      <c r="BA85" s="144"/>
      <c r="BB85" s="144"/>
      <c r="BC85" s="144"/>
      <c r="BD85" s="146"/>
      <c r="BE85" s="210"/>
      <c r="BF85" s="148"/>
      <c r="BG85" s="148"/>
      <c r="BH85" s="148"/>
      <c r="BI85" s="148"/>
      <c r="BJ85" s="147"/>
      <c r="BK85" s="149"/>
      <c r="BL85" s="149"/>
      <c r="BM85" s="149"/>
      <c r="BN85" s="149"/>
      <c r="BO85" s="149"/>
      <c r="BP85" s="150"/>
      <c r="BQ85" s="150"/>
      <c r="BR85" s="151"/>
      <c r="BS85" s="148"/>
      <c r="BT85" s="148"/>
      <c r="BU85" s="148"/>
      <c r="BV85" s="148"/>
      <c r="BW85" s="148"/>
      <c r="BX85" s="148"/>
      <c r="BY85" s="148"/>
      <c r="BZ85" s="148"/>
      <c r="CA85" s="148"/>
      <c r="CB85" s="148"/>
      <c r="CC85" s="148"/>
      <c r="CD85" s="148"/>
      <c r="CE85" s="148"/>
      <c r="CF85" s="148"/>
      <c r="CG85" s="148"/>
      <c r="CH85" s="148"/>
      <c r="CI85" s="148"/>
      <c r="CJ85" s="148"/>
      <c r="CK85" s="148"/>
      <c r="CL85" s="148"/>
      <c r="CM85" s="148"/>
    </row>
    <row r="86" spans="1:91" s="140" customFormat="1">
      <c r="A86" s="95"/>
      <c r="B86" s="144"/>
      <c r="C86" s="160"/>
      <c r="D86" s="144"/>
      <c r="E86" s="160"/>
      <c r="F86" s="238"/>
      <c r="G86" s="141"/>
      <c r="H86" s="142"/>
      <c r="I86" s="143" t="s">
        <v>6</v>
      </c>
      <c r="J86" s="144"/>
      <c r="K86" s="316" t="s">
        <v>297</v>
      </c>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44"/>
      <c r="AU86" s="144"/>
      <c r="AV86" s="144"/>
      <c r="AW86" s="144"/>
      <c r="AX86" s="144"/>
      <c r="AY86" s="145"/>
      <c r="AZ86" s="146"/>
      <c r="BA86" s="144"/>
      <c r="BB86" s="144"/>
      <c r="BC86" s="144"/>
      <c r="BD86" s="146"/>
      <c r="BE86" s="210"/>
      <c r="BF86" s="148"/>
      <c r="BG86" s="148"/>
      <c r="BH86" s="148"/>
      <c r="BI86" s="148"/>
      <c r="BJ86" s="147"/>
      <c r="BK86" s="149"/>
      <c r="BL86" s="149"/>
      <c r="BM86" s="149"/>
      <c r="BN86" s="149"/>
      <c r="BO86" s="149"/>
      <c r="BP86" s="150"/>
      <c r="BQ86" s="150"/>
      <c r="BR86" s="151"/>
      <c r="BS86" s="148"/>
      <c r="BT86" s="148"/>
      <c r="BU86" s="148"/>
      <c r="BV86" s="148"/>
      <c r="BW86" s="148"/>
      <c r="BX86" s="148"/>
      <c r="BY86" s="148"/>
      <c r="BZ86" s="148"/>
      <c r="CA86" s="148"/>
      <c r="CB86" s="148"/>
      <c r="CC86" s="148"/>
      <c r="CD86" s="148"/>
      <c r="CE86" s="148"/>
      <c r="CF86" s="148"/>
      <c r="CG86" s="148"/>
      <c r="CH86" s="148"/>
      <c r="CI86" s="148"/>
      <c r="CJ86" s="148"/>
      <c r="CK86" s="148"/>
      <c r="CL86" s="148"/>
      <c r="CM86" s="148"/>
    </row>
    <row r="87" spans="1:91" s="140" customFormat="1">
      <c r="A87" s="95"/>
      <c r="B87" s="144"/>
      <c r="C87" s="160"/>
      <c r="D87" s="144"/>
      <c r="E87" s="160"/>
      <c r="F87" s="238"/>
      <c r="G87" s="141"/>
      <c r="H87" s="142"/>
      <c r="I87" s="143" t="s">
        <v>7</v>
      </c>
      <c r="J87" s="144"/>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44"/>
      <c r="AU87" s="144"/>
      <c r="AV87" s="144"/>
      <c r="AW87" s="144"/>
      <c r="AX87" s="144"/>
      <c r="AY87" s="145"/>
      <c r="AZ87" s="146"/>
      <c r="BA87" s="144"/>
      <c r="BB87" s="144"/>
      <c r="BC87" s="144"/>
      <c r="BD87" s="146"/>
      <c r="BE87" s="210"/>
      <c r="BF87" s="148"/>
      <c r="BG87" s="148"/>
      <c r="BH87" s="148"/>
      <c r="BI87" s="148"/>
      <c r="BJ87" s="147"/>
      <c r="BK87" s="149"/>
      <c r="BL87" s="149"/>
      <c r="BM87" s="149"/>
      <c r="BN87" s="149"/>
      <c r="BO87" s="149"/>
      <c r="BP87" s="150"/>
      <c r="BQ87" s="150"/>
      <c r="BR87" s="151"/>
      <c r="BS87" s="148"/>
      <c r="BT87" s="148"/>
      <c r="BU87" s="148"/>
      <c r="BV87" s="148"/>
      <c r="BW87" s="148"/>
      <c r="BX87" s="148"/>
      <c r="BY87" s="148"/>
      <c r="BZ87" s="148"/>
      <c r="CA87" s="148"/>
      <c r="CB87" s="148"/>
      <c r="CC87" s="148"/>
      <c r="CD87" s="148"/>
      <c r="CE87" s="148"/>
      <c r="CF87" s="148"/>
      <c r="CG87" s="148"/>
      <c r="CH87" s="148"/>
      <c r="CI87" s="148"/>
      <c r="CJ87" s="148"/>
      <c r="CK87" s="148"/>
      <c r="CL87" s="148"/>
      <c r="CM87" s="148"/>
    </row>
    <row r="88" spans="1:91" s="140" customFormat="1">
      <c r="A88" s="95"/>
      <c r="B88" s="144"/>
      <c r="C88" s="160"/>
      <c r="D88" s="144"/>
      <c r="E88" s="160"/>
      <c r="F88" s="238"/>
      <c r="G88" s="141"/>
      <c r="H88" s="142"/>
      <c r="I88" s="143" t="s">
        <v>8</v>
      </c>
      <c r="J88" s="144"/>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44"/>
      <c r="AU88" s="144"/>
      <c r="AV88" s="144"/>
      <c r="AW88" s="144"/>
      <c r="AX88" s="144"/>
      <c r="AY88" s="145"/>
      <c r="AZ88" s="146"/>
      <c r="BA88" s="144"/>
      <c r="BB88" s="144"/>
      <c r="BC88" s="144"/>
      <c r="BD88" s="146"/>
      <c r="BE88" s="210"/>
      <c r="BF88" s="148"/>
      <c r="BG88" s="148"/>
      <c r="BH88" s="148"/>
      <c r="BI88" s="148"/>
      <c r="BJ88" s="147"/>
      <c r="BK88" s="149"/>
      <c r="BL88" s="149"/>
      <c r="BM88" s="149"/>
      <c r="BN88" s="149"/>
      <c r="BO88" s="149"/>
      <c r="BP88" s="150"/>
      <c r="BQ88" s="150"/>
      <c r="BR88" s="151"/>
      <c r="BS88" s="148"/>
      <c r="BT88" s="148"/>
      <c r="BU88" s="148"/>
      <c r="BV88" s="148"/>
      <c r="BW88" s="148"/>
      <c r="BX88" s="148"/>
      <c r="BY88" s="148"/>
      <c r="BZ88" s="148"/>
      <c r="CA88" s="148"/>
      <c r="CB88" s="148"/>
      <c r="CC88" s="148"/>
      <c r="CD88" s="148"/>
      <c r="CE88" s="148"/>
      <c r="CF88" s="148"/>
      <c r="CG88" s="148"/>
      <c r="CH88" s="148"/>
      <c r="CI88" s="148"/>
      <c r="CJ88" s="148"/>
      <c r="CK88" s="148"/>
      <c r="CL88" s="148"/>
      <c r="CM88" s="148"/>
    </row>
    <row r="89" spans="1:91" s="19" customFormat="1" ht="3.75" customHeight="1">
      <c r="A89" s="95"/>
      <c r="B89" s="129"/>
      <c r="C89" s="159"/>
      <c r="D89" s="129"/>
      <c r="E89" s="159"/>
      <c r="F89" s="234"/>
      <c r="G89" s="132"/>
      <c r="H89" s="136"/>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8"/>
      <c r="AZ89" s="130"/>
      <c r="BA89" s="129"/>
      <c r="BB89" s="129"/>
      <c r="BC89" s="129"/>
      <c r="BD89" s="130"/>
      <c r="BE89" s="197"/>
      <c r="BF89" s="57"/>
      <c r="BG89" s="57"/>
      <c r="BH89" s="57"/>
      <c r="BI89" s="57"/>
      <c r="BJ89" s="62"/>
      <c r="BK89" s="58"/>
      <c r="BL89" s="58"/>
      <c r="BM89" s="58"/>
      <c r="BN89" s="58"/>
      <c r="BO89" s="58"/>
      <c r="BP89" s="131"/>
      <c r="BQ89" s="131"/>
      <c r="BR89" s="84"/>
      <c r="BS89" s="57"/>
      <c r="BT89" s="57"/>
      <c r="BU89" s="57"/>
      <c r="BV89" s="57"/>
      <c r="BW89" s="57"/>
      <c r="BX89" s="57"/>
      <c r="BY89" s="57"/>
      <c r="BZ89" s="57"/>
      <c r="CA89" s="57"/>
      <c r="CB89" s="57"/>
      <c r="CC89" s="57"/>
      <c r="CD89" s="57"/>
      <c r="CE89" s="57"/>
      <c r="CF89" s="57"/>
      <c r="CG89" s="57"/>
      <c r="CH89" s="57"/>
      <c r="CI89" s="57"/>
      <c r="CJ89" s="57"/>
      <c r="CK89" s="57"/>
      <c r="CL89" s="57"/>
      <c r="CM89" s="57"/>
    </row>
    <row r="90" spans="1:91" s="19" customFormat="1">
      <c r="A90" s="95"/>
      <c r="B90" s="129"/>
      <c r="C90" s="159"/>
      <c r="D90" s="129"/>
      <c r="E90" s="159"/>
      <c r="F90" s="234"/>
      <c r="G90" s="236" t="str">
        <f>CONCATENATE(E79,".3")</f>
        <v>3.4.3</v>
      </c>
      <c r="H90" s="133"/>
      <c r="I90" s="134" t="s">
        <v>328</v>
      </c>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5"/>
      <c r="AZ90" s="130"/>
      <c r="BA90" s="1011"/>
      <c r="BB90" s="1012"/>
      <c r="BC90" s="1013"/>
      <c r="BD90" s="130"/>
      <c r="BE90" s="197"/>
      <c r="BF90" s="57"/>
      <c r="BG90" s="57"/>
      <c r="BH90" s="57"/>
      <c r="BI90" s="57"/>
      <c r="BJ90" s="147"/>
      <c r="BK90" s="149"/>
      <c r="BL90" s="149"/>
      <c r="BM90" s="149"/>
      <c r="BN90" s="149"/>
      <c r="BO90" s="149"/>
      <c r="BP90" s="124" t="str">
        <f>IF(OR(BA90="x",BA90=""),"",IF(AND($BO$28=1,BK90&lt;&gt;""),1,IF(AND($BO$28=2,BL90&lt;&gt;""),1,IF(AND($BO$28=3,BM90&lt;&gt;""),1,IF(AND($BO$28=4,BN90&lt;&gt;""),1,IF(AND($BO$28=5,BO90&lt;&gt;""),1,0))))))</f>
        <v/>
      </c>
      <c r="BQ90" s="65">
        <f>IF(BR81=0,0,IF(OR(BA90="x",BA90=""),0,BA90))</f>
        <v>0</v>
      </c>
      <c r="BR90" s="151"/>
      <c r="BS90" s="57"/>
      <c r="BT90" s="57"/>
      <c r="BU90" s="57"/>
      <c r="BV90" s="57"/>
      <c r="BW90" s="57"/>
      <c r="BX90" s="57"/>
      <c r="BY90" s="57"/>
      <c r="BZ90" s="57"/>
      <c r="CA90" s="57"/>
      <c r="CB90" s="57"/>
      <c r="CC90" s="57"/>
      <c r="CD90" s="57"/>
      <c r="CE90" s="57"/>
      <c r="CF90" s="57"/>
      <c r="CG90" s="57"/>
      <c r="CH90" s="57"/>
      <c r="CI90" s="57"/>
      <c r="CJ90" s="57"/>
      <c r="CK90" s="57"/>
      <c r="CL90" s="57"/>
      <c r="CM90" s="57"/>
    </row>
    <row r="91" spans="1:91" s="19" customFormat="1" ht="3.75" customHeight="1">
      <c r="A91" s="95"/>
      <c r="B91" s="129"/>
      <c r="C91" s="159"/>
      <c r="D91" s="129"/>
      <c r="E91" s="159"/>
      <c r="F91" s="234"/>
      <c r="G91" s="132"/>
      <c r="H91" s="136"/>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8"/>
      <c r="AZ91" s="130"/>
      <c r="BA91" s="129"/>
      <c r="BB91" s="129"/>
      <c r="BC91" s="129"/>
      <c r="BD91" s="130"/>
      <c r="BE91" s="197"/>
      <c r="BF91" s="57"/>
      <c r="BG91" s="57"/>
      <c r="BH91" s="57"/>
      <c r="BI91" s="57"/>
      <c r="BJ91" s="147"/>
      <c r="BK91" s="149"/>
      <c r="BL91" s="149"/>
      <c r="BM91" s="149"/>
      <c r="BN91" s="149"/>
      <c r="BO91" s="149"/>
      <c r="BP91" s="78"/>
      <c r="BQ91" s="78"/>
      <c r="BR91" s="84"/>
      <c r="BS91" s="57"/>
      <c r="BT91" s="57"/>
      <c r="BU91" s="57"/>
      <c r="BV91" s="57"/>
      <c r="BW91" s="57"/>
      <c r="BX91" s="57"/>
      <c r="BY91" s="57"/>
      <c r="BZ91" s="57"/>
      <c r="CA91" s="57"/>
      <c r="CB91" s="57"/>
      <c r="CC91" s="57"/>
      <c r="CD91" s="57"/>
      <c r="CE91" s="57"/>
      <c r="CF91" s="57"/>
      <c r="CG91" s="57"/>
      <c r="CH91" s="57"/>
      <c r="CI91" s="57"/>
      <c r="CJ91" s="57"/>
      <c r="CK91" s="57"/>
      <c r="CL91" s="57"/>
      <c r="CM91" s="57"/>
    </row>
    <row r="92" spans="1:91" s="19" customFormat="1">
      <c r="A92" s="95"/>
      <c r="B92" s="129"/>
      <c r="C92" s="159"/>
      <c r="D92" s="129"/>
      <c r="E92" s="159"/>
      <c r="F92" s="234"/>
      <c r="G92" s="236" t="str">
        <f>CONCATENATE(E79,".4")</f>
        <v>3.4.4</v>
      </c>
      <c r="H92" s="133"/>
      <c r="I92" s="134" t="s">
        <v>9</v>
      </c>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5"/>
      <c r="AZ92" s="130"/>
      <c r="BA92" s="1011"/>
      <c r="BB92" s="1012"/>
      <c r="BC92" s="1013"/>
      <c r="BD92" s="130"/>
      <c r="BE92" s="197"/>
      <c r="BF92" s="57"/>
      <c r="BG92" s="57"/>
      <c r="BH92" s="57"/>
      <c r="BI92" s="57"/>
      <c r="BJ92" s="147"/>
      <c r="BK92" s="149"/>
      <c r="BL92" s="149"/>
      <c r="BM92" s="149"/>
      <c r="BN92" s="149"/>
      <c r="BO92" s="149"/>
      <c r="BP92" s="124" t="str">
        <f>IF(OR(BA92="x",BA92=""),"",IF(AND($BO$28=1,BK92&lt;&gt;""),1,IF(AND($BO$28=2,BL92&lt;&gt;""),1,IF(AND($BO$28=3,BM92&lt;&gt;""),1,IF(AND($BO$28=4,BN92&lt;&gt;""),1,IF(AND($BO$28=5,BO92&lt;&gt;""),1,0))))))</f>
        <v/>
      </c>
      <c r="BQ92" s="65">
        <f>IF(BR81=0,0,IF(OR(BA92="x",BA92=""),0,BA92))</f>
        <v>0</v>
      </c>
      <c r="BR92" s="151"/>
      <c r="BS92" s="57"/>
      <c r="BT92" s="57"/>
      <c r="BU92" s="57"/>
      <c r="BV92" s="57"/>
      <c r="BW92" s="57"/>
      <c r="BX92" s="57"/>
      <c r="BY92" s="57"/>
      <c r="BZ92" s="57"/>
      <c r="CA92" s="57"/>
      <c r="CB92" s="57"/>
      <c r="CC92" s="57"/>
      <c r="CD92" s="57"/>
      <c r="CE92" s="57"/>
      <c r="CF92" s="57"/>
      <c r="CG92" s="57"/>
      <c r="CH92" s="57"/>
      <c r="CI92" s="57"/>
      <c r="CJ92" s="57"/>
      <c r="CK92" s="57"/>
      <c r="CL92" s="57"/>
      <c r="CM92" s="57"/>
    </row>
    <row r="93" spans="1:91" s="19" customFormat="1" ht="3.75" customHeight="1">
      <c r="A93" s="95"/>
      <c r="B93" s="129"/>
      <c r="C93" s="159"/>
      <c r="D93" s="129"/>
      <c r="E93" s="159"/>
      <c r="F93" s="234"/>
      <c r="G93" s="132"/>
      <c r="H93" s="136"/>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8"/>
      <c r="AZ93" s="130"/>
      <c r="BA93" s="129"/>
      <c r="BB93" s="129"/>
      <c r="BC93" s="129"/>
      <c r="BD93" s="130"/>
      <c r="BE93" s="197"/>
      <c r="BF93" s="57"/>
      <c r="BG93" s="57"/>
      <c r="BH93" s="57"/>
      <c r="BI93" s="57"/>
      <c r="BJ93" s="147"/>
      <c r="BK93" s="149"/>
      <c r="BL93" s="149"/>
      <c r="BM93" s="149"/>
      <c r="BN93" s="149"/>
      <c r="BO93" s="149"/>
      <c r="BP93" s="78"/>
      <c r="BQ93" s="78"/>
      <c r="BR93" s="84"/>
      <c r="BS93" s="57"/>
      <c r="BT93" s="57"/>
      <c r="BU93" s="57"/>
      <c r="BV93" s="57"/>
      <c r="BW93" s="57"/>
      <c r="BX93" s="57"/>
      <c r="BY93" s="57"/>
      <c r="BZ93" s="57"/>
      <c r="CA93" s="57"/>
      <c r="CB93" s="57"/>
      <c r="CC93" s="57"/>
      <c r="CD93" s="57"/>
      <c r="CE93" s="57"/>
      <c r="CF93" s="57"/>
      <c r="CG93" s="57"/>
      <c r="CH93" s="57"/>
      <c r="CI93" s="57"/>
      <c r="CJ93" s="57"/>
      <c r="CK93" s="57"/>
      <c r="CL93" s="57"/>
      <c r="CM93" s="57"/>
    </row>
    <row r="94" spans="1:91" s="19" customFormat="1">
      <c r="A94" s="95"/>
      <c r="B94" s="129"/>
      <c r="C94" s="159"/>
      <c r="D94" s="129"/>
      <c r="E94" s="159"/>
      <c r="F94" s="234"/>
      <c r="G94" s="127"/>
      <c r="H94" s="128"/>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30"/>
      <c r="BA94" s="129"/>
      <c r="BB94" s="129"/>
      <c r="BC94" s="129"/>
      <c r="BD94" s="130"/>
      <c r="BE94" s="197"/>
      <c r="BF94" s="57"/>
      <c r="BG94" s="57"/>
      <c r="BH94" s="57"/>
      <c r="BI94" s="57"/>
      <c r="BJ94" s="62"/>
      <c r="BK94" s="265" t="s">
        <v>228</v>
      </c>
      <c r="BL94" s="266"/>
      <c r="BM94" s="266"/>
      <c r="BN94" s="266"/>
      <c r="BO94" s="267"/>
      <c r="BP94" s="131"/>
      <c r="BQ94" s="131"/>
      <c r="BR94" s="84"/>
      <c r="BS94" s="57"/>
      <c r="BT94" s="57"/>
      <c r="BU94" s="57"/>
      <c r="BV94" s="57"/>
      <c r="BW94" s="57"/>
      <c r="BX94" s="57"/>
      <c r="BY94" s="57"/>
      <c r="BZ94" s="57"/>
      <c r="CA94" s="57"/>
      <c r="CB94" s="57"/>
      <c r="CC94" s="57"/>
      <c r="CD94" s="57"/>
      <c r="CE94" s="57"/>
      <c r="CF94" s="57"/>
      <c r="CG94" s="57"/>
      <c r="CH94" s="57"/>
      <c r="CI94" s="57"/>
      <c r="CJ94" s="57"/>
      <c r="CK94" s="57"/>
      <c r="CL94" s="57"/>
      <c r="CM94" s="57"/>
    </row>
    <row r="95" spans="1:91" s="19" customFormat="1">
      <c r="A95" s="540"/>
      <c r="B95" s="489"/>
      <c r="C95" s="675"/>
      <c r="D95" s="489"/>
      <c r="E95" s="676" t="str">
        <f>CONCATENATE($C$29,"5")</f>
        <v>3.5</v>
      </c>
      <c r="F95" s="677"/>
      <c r="G95" s="1074" t="str">
        <f>IF(F21="","",F21)</f>
        <v>Process and Product Improvement</v>
      </c>
      <c r="H95" s="1075"/>
      <c r="I95" s="1075"/>
      <c r="J95" s="1075"/>
      <c r="K95" s="1075"/>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6"/>
      <c r="AQ95" s="1076"/>
      <c r="AR95" s="1076"/>
      <c r="AS95" s="1076"/>
      <c r="AT95" s="1076"/>
      <c r="AU95" s="1076"/>
      <c r="AV95" s="1076"/>
      <c r="AW95" s="1076"/>
      <c r="AX95" s="1076"/>
      <c r="AY95" s="1076"/>
      <c r="AZ95" s="1077" t="str">
        <f>IF(BA97="N",BQ95,IF(BR97=0,"",IF(BA97="Y",SUM(BQ95/BP95),"")))</f>
        <v/>
      </c>
      <c r="BA95" s="1077"/>
      <c r="BB95" s="1077"/>
      <c r="BC95" s="1077"/>
      <c r="BD95" s="1078"/>
      <c r="BE95" s="678"/>
      <c r="BF95" s="62"/>
      <c r="BG95" s="57"/>
      <c r="BH95" s="57"/>
      <c r="BI95" s="57"/>
      <c r="BJ95" s="60" t="s">
        <v>227</v>
      </c>
      <c r="BK95" s="60">
        <v>1</v>
      </c>
      <c r="BL95" s="163">
        <v>2</v>
      </c>
      <c r="BM95" s="60">
        <v>3</v>
      </c>
      <c r="BN95" s="60">
        <v>4</v>
      </c>
      <c r="BO95" s="60">
        <v>5</v>
      </c>
      <c r="BP95" s="65">
        <f>IF(BA97="N",8,IF(BR97=0,0,IF(BP97="",0,8)))</f>
        <v>0</v>
      </c>
      <c r="BQ95" s="65">
        <f>SUM(BQ97:BQ108)</f>
        <v>0</v>
      </c>
      <c r="BR95" s="164" t="str">
        <f>IF(BA97="N",0,IF(BP95=0,"",IF(SUM(BQ95/BP95)&gt;1,1,SUM(BQ95/BP95))))</f>
        <v/>
      </c>
      <c r="BS95" s="57"/>
      <c r="BT95" s="57"/>
      <c r="BU95" s="57"/>
      <c r="BV95" s="57"/>
      <c r="BW95" s="57"/>
      <c r="BX95" s="57"/>
      <c r="BY95" s="57"/>
      <c r="BZ95" s="57"/>
      <c r="CA95" s="57"/>
      <c r="CB95" s="57"/>
      <c r="CC95" s="57"/>
      <c r="CD95" s="57"/>
      <c r="CE95" s="57"/>
      <c r="CF95" s="57"/>
      <c r="CG95" s="57"/>
      <c r="CH95" s="57"/>
      <c r="CI95" s="57"/>
      <c r="CJ95" s="57"/>
      <c r="CK95" s="57"/>
      <c r="CL95" s="57"/>
      <c r="CM95" s="57"/>
    </row>
    <row r="96" spans="1:91" s="19" customFormat="1" ht="3.75" customHeight="1">
      <c r="A96" s="540"/>
      <c r="B96" s="489"/>
      <c r="C96" s="675"/>
      <c r="D96" s="489"/>
      <c r="E96" s="675"/>
      <c r="F96" s="679"/>
      <c r="G96" s="680"/>
      <c r="H96" s="681"/>
      <c r="I96" s="681"/>
      <c r="J96" s="681"/>
      <c r="K96" s="681"/>
      <c r="L96" s="681"/>
      <c r="M96" s="681"/>
      <c r="N96" s="681"/>
      <c r="O96" s="681"/>
      <c r="P96" s="681"/>
      <c r="Q96" s="681"/>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2"/>
      <c r="BA96" s="682"/>
      <c r="BB96" s="682"/>
      <c r="BC96" s="682"/>
      <c r="BD96" s="683"/>
      <c r="BE96" s="678"/>
      <c r="BF96" s="57"/>
      <c r="BG96" s="57"/>
      <c r="BH96" s="57"/>
      <c r="BI96" s="57"/>
      <c r="BJ96" s="85"/>
      <c r="BK96" s="77"/>
      <c r="BL96" s="77"/>
      <c r="BM96" s="58"/>
      <c r="BN96" s="58"/>
      <c r="BO96" s="58"/>
      <c r="BP96" s="78"/>
      <c r="BQ96" s="78"/>
      <c r="BR96" s="79"/>
      <c r="BS96" s="57"/>
      <c r="BT96" s="57"/>
      <c r="BU96" s="57"/>
      <c r="BV96" s="57"/>
      <c r="BW96" s="57"/>
      <c r="BX96" s="57"/>
      <c r="BY96" s="57"/>
      <c r="BZ96" s="57"/>
      <c r="CA96" s="57"/>
      <c r="CB96" s="57"/>
      <c r="CC96" s="57"/>
      <c r="CD96" s="57"/>
      <c r="CE96" s="57"/>
      <c r="CF96" s="57"/>
      <c r="CG96" s="57"/>
      <c r="CH96" s="57"/>
      <c r="CI96" s="57"/>
      <c r="CJ96" s="57"/>
      <c r="CK96" s="57"/>
      <c r="CL96" s="57"/>
      <c r="CM96" s="57"/>
    </row>
    <row r="97" spans="1:91" s="19" customFormat="1">
      <c r="A97" s="540"/>
      <c r="B97" s="489"/>
      <c r="C97" s="675"/>
      <c r="D97" s="489"/>
      <c r="E97" s="675"/>
      <c r="F97" s="679"/>
      <c r="G97" s="684" t="str">
        <f>CONCATENATE(E95,".1")</f>
        <v>3.5.1</v>
      </c>
      <c r="H97" s="685"/>
      <c r="I97" s="686" t="s">
        <v>3</v>
      </c>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86"/>
      <c r="AH97" s="686"/>
      <c r="AI97" s="686"/>
      <c r="AJ97" s="686"/>
      <c r="AK97" s="686"/>
      <c r="AL97" s="686"/>
      <c r="AM97" s="686"/>
      <c r="AN97" s="686"/>
      <c r="AO97" s="686"/>
      <c r="AP97" s="686"/>
      <c r="AQ97" s="686"/>
      <c r="AR97" s="686"/>
      <c r="AS97" s="686"/>
      <c r="AT97" s="686"/>
      <c r="AU97" s="686"/>
      <c r="AV97" s="686"/>
      <c r="AW97" s="687" t="s">
        <v>12</v>
      </c>
      <c r="AX97" s="686"/>
      <c r="AY97" s="688"/>
      <c r="AZ97" s="689"/>
      <c r="BA97" s="1069"/>
      <c r="BB97" s="1070"/>
      <c r="BC97" s="1071"/>
      <c r="BD97" s="689"/>
      <c r="BE97" s="678"/>
      <c r="BF97" s="57"/>
      <c r="BG97" s="57"/>
      <c r="BH97" s="57"/>
      <c r="BI97" s="57"/>
      <c r="BJ97" s="64" t="s">
        <v>88</v>
      </c>
      <c r="BK97" s="76" t="s">
        <v>16</v>
      </c>
      <c r="BL97" s="76" t="s">
        <v>16</v>
      </c>
      <c r="BM97" s="76" t="s">
        <v>16</v>
      </c>
      <c r="BN97" s="76" t="s">
        <v>16</v>
      </c>
      <c r="BO97" s="76" t="s">
        <v>16</v>
      </c>
      <c r="BP97" s="124" t="str">
        <f>IF(OR(BA97="x",BA97=""),"",IF(AND($BO$28=1,BK97&lt;&gt;""),1,IF(AND($BO$28=2,BL97&lt;&gt;""),1,IF(AND($BO$28=3,BM97&lt;&gt;""),1,IF(AND($BO$28=4,BN97&lt;&gt;""),1,IF(AND($BO$28=5,BO97&lt;&gt;""),1,0))))))</f>
        <v/>
      </c>
      <c r="BQ97" s="65">
        <f>IF(BR97=0,0,IF(OR(BA97="x",BA97=""),0,IF(BA97="Y",2,0)))</f>
        <v>0</v>
      </c>
      <c r="BR97" s="126">
        <f>IF(BA97="N",0,SUM(BK98:BO98))</f>
        <v>1</v>
      </c>
      <c r="BS97" s="57"/>
      <c r="BT97" s="57"/>
      <c r="BU97" s="57"/>
      <c r="BV97" s="57"/>
      <c r="BW97" s="57"/>
      <c r="BX97" s="57"/>
      <c r="BY97" s="57"/>
      <c r="BZ97" s="57"/>
      <c r="CA97" s="57"/>
      <c r="CB97" s="57"/>
      <c r="CC97" s="57"/>
      <c r="CD97" s="57"/>
      <c r="CE97" s="57"/>
      <c r="CF97" s="57"/>
      <c r="CG97" s="57"/>
      <c r="CH97" s="57"/>
      <c r="CI97" s="57"/>
      <c r="CJ97" s="57"/>
      <c r="CK97" s="57"/>
      <c r="CL97" s="57"/>
      <c r="CM97" s="57"/>
    </row>
    <row r="98" spans="1:91" s="19" customFormat="1" ht="3.75" customHeight="1">
      <c r="A98" s="540"/>
      <c r="B98" s="489"/>
      <c r="C98" s="675"/>
      <c r="D98" s="489"/>
      <c r="E98" s="675"/>
      <c r="F98" s="679"/>
      <c r="G98" s="690"/>
      <c r="H98" s="691"/>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8"/>
      <c r="AZ98" s="689"/>
      <c r="BA98" s="489"/>
      <c r="BB98" s="489"/>
      <c r="BC98" s="489"/>
      <c r="BD98" s="689"/>
      <c r="BE98" s="678"/>
      <c r="BF98" s="57"/>
      <c r="BG98" s="57"/>
      <c r="BH98" s="57"/>
      <c r="BI98" s="57"/>
      <c r="BJ98" s="125"/>
      <c r="BK98" s="126">
        <f>IF(AND($BO$28=1,BK97&lt;&gt;""),1,0)</f>
        <v>1</v>
      </c>
      <c r="BL98" s="126">
        <f>IF(AND($BO$28=2,BL97&lt;&gt;""),1,0)</f>
        <v>0</v>
      </c>
      <c r="BM98" s="126">
        <f>IF(AND($BO$28=3,BM97&lt;&gt;""),1,0)</f>
        <v>0</v>
      </c>
      <c r="BN98" s="126">
        <f>IF(AND($BO$28=4,BN97&lt;&gt;""),1,0)</f>
        <v>0</v>
      </c>
      <c r="BO98" s="126">
        <f>IF(AND($BO$28=5,BO97&lt;&gt;""),1,0)</f>
        <v>0</v>
      </c>
      <c r="BP98" s="78"/>
      <c r="BQ98" s="78"/>
      <c r="BR98" s="84"/>
      <c r="BS98" s="57"/>
      <c r="BT98" s="57"/>
      <c r="BU98" s="57"/>
      <c r="BV98" s="57"/>
      <c r="BW98" s="57"/>
      <c r="BX98" s="57"/>
      <c r="BY98" s="57"/>
      <c r="BZ98" s="57"/>
      <c r="CA98" s="57"/>
      <c r="CB98" s="57"/>
      <c r="CC98" s="57"/>
      <c r="CD98" s="57"/>
      <c r="CE98" s="57"/>
      <c r="CF98" s="57"/>
      <c r="CG98" s="57"/>
      <c r="CH98" s="57"/>
      <c r="CI98" s="57"/>
      <c r="CJ98" s="57"/>
      <c r="CK98" s="57"/>
      <c r="CL98" s="57"/>
      <c r="CM98" s="57"/>
    </row>
    <row r="99" spans="1:91" s="19" customFormat="1">
      <c r="A99" s="540"/>
      <c r="B99" s="489"/>
      <c r="C99" s="675"/>
      <c r="D99" s="489"/>
      <c r="E99" s="675"/>
      <c r="F99" s="679"/>
      <c r="G99" s="684" t="str">
        <f>CONCATENATE(E95,".2")</f>
        <v>3.5.2</v>
      </c>
      <c r="H99" s="685"/>
      <c r="I99" s="686" t="s">
        <v>330</v>
      </c>
      <c r="J99" s="686"/>
      <c r="K99" s="686"/>
      <c r="L99" s="686"/>
      <c r="M99" s="686"/>
      <c r="N99" s="686"/>
      <c r="O99" s="686"/>
      <c r="P99" s="686"/>
      <c r="Q99" s="686"/>
      <c r="R99" s="686"/>
      <c r="S99" s="686"/>
      <c r="T99" s="686"/>
      <c r="U99" s="686"/>
      <c r="V99" s="686"/>
      <c r="W99" s="686"/>
      <c r="X99" s="686"/>
      <c r="Y99" s="686"/>
      <c r="Z99" s="686"/>
      <c r="AA99" s="686"/>
      <c r="AB99" s="686"/>
      <c r="AC99" s="686"/>
      <c r="AD99" s="686"/>
      <c r="AE99" s="686"/>
      <c r="AF99" s="686"/>
      <c r="AG99" s="686"/>
      <c r="AH99" s="686"/>
      <c r="AI99" s="686"/>
      <c r="AJ99" s="686"/>
      <c r="AK99" s="686"/>
      <c r="AL99" s="686"/>
      <c r="AM99" s="686"/>
      <c r="AN99" s="686"/>
      <c r="AO99" s="686"/>
      <c r="AP99" s="686"/>
      <c r="AQ99" s="686"/>
      <c r="AR99" s="686"/>
      <c r="AS99" s="686"/>
      <c r="AT99" s="686"/>
      <c r="AU99" s="686"/>
      <c r="AV99" s="686"/>
      <c r="AW99" s="686"/>
      <c r="AX99" s="686"/>
      <c r="AY99" s="688"/>
      <c r="AZ99" s="689"/>
      <c r="BA99" s="1069"/>
      <c r="BB99" s="1070"/>
      <c r="BC99" s="1071"/>
      <c r="BD99" s="689"/>
      <c r="BE99" s="678"/>
      <c r="BF99" s="57"/>
      <c r="BG99" s="57"/>
      <c r="BH99" s="57"/>
      <c r="BI99" s="57"/>
      <c r="BJ99" s="147"/>
      <c r="BK99" s="149"/>
      <c r="BL99" s="149"/>
      <c r="BM99" s="149"/>
      <c r="BN99" s="149"/>
      <c r="BO99" s="149"/>
      <c r="BP99" s="124" t="str">
        <f>IF(OR(BA99="x",BA99=""),"",IF(AND($BO$28=1,BK99&lt;&gt;""),1,IF(AND($BO$28=2,BL99&lt;&gt;""),1,IF(AND($BO$28=3,BM99&lt;&gt;""),1,IF(AND($BO$28=4,BN99&lt;&gt;""),1,IF(AND($BO$28=5,BO99&lt;&gt;""),1,0))))))</f>
        <v/>
      </c>
      <c r="BQ99" s="65">
        <f>IF(BR97=0,0,IF(OR(BA99="x",BA99=""),0,BA99))</f>
        <v>0</v>
      </c>
      <c r="BR99" s="151"/>
      <c r="BS99" s="57"/>
      <c r="BT99" s="57"/>
      <c r="BU99" s="57"/>
      <c r="BV99" s="57"/>
      <c r="BW99" s="57"/>
      <c r="BX99" s="57"/>
      <c r="BY99" s="57"/>
      <c r="BZ99" s="57"/>
      <c r="CA99" s="57"/>
      <c r="CB99" s="57"/>
      <c r="CC99" s="57"/>
      <c r="CD99" s="57"/>
      <c r="CE99" s="57"/>
      <c r="CF99" s="57"/>
      <c r="CG99" s="57"/>
      <c r="CH99" s="57"/>
      <c r="CI99" s="57"/>
      <c r="CJ99" s="57"/>
      <c r="CK99" s="57"/>
      <c r="CL99" s="57"/>
      <c r="CM99" s="57"/>
    </row>
    <row r="100" spans="1:91" s="140" customFormat="1">
      <c r="A100" s="540"/>
      <c r="B100" s="550"/>
      <c r="C100" s="692"/>
      <c r="D100" s="550"/>
      <c r="E100" s="692"/>
      <c r="F100" s="693"/>
      <c r="G100" s="694"/>
      <c r="H100" s="695"/>
      <c r="I100" s="552" t="s">
        <v>4</v>
      </c>
      <c r="J100" s="550"/>
      <c r="K100" s="701" t="s">
        <v>804</v>
      </c>
      <c r="L100" s="697"/>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7"/>
      <c r="AP100" s="697"/>
      <c r="AQ100" s="697"/>
      <c r="AR100" s="697"/>
      <c r="AS100" s="697"/>
      <c r="AT100" s="550"/>
      <c r="AU100" s="550"/>
      <c r="AV100" s="550"/>
      <c r="AW100" s="550"/>
      <c r="AX100" s="550"/>
      <c r="AY100" s="698"/>
      <c r="AZ100" s="699"/>
      <c r="BA100" s="550"/>
      <c r="BB100" s="550"/>
      <c r="BC100" s="550"/>
      <c r="BD100" s="699"/>
      <c r="BE100" s="700"/>
      <c r="BF100" s="148"/>
      <c r="BG100" s="148"/>
      <c r="BH100" s="148"/>
      <c r="BI100" s="148"/>
      <c r="BJ100" s="147"/>
      <c r="BK100" s="149"/>
      <c r="BL100" s="149"/>
      <c r="BM100" s="149"/>
      <c r="BN100" s="149"/>
      <c r="BO100" s="149"/>
      <c r="BP100" s="152"/>
      <c r="BQ100" s="152"/>
      <c r="BR100" s="151"/>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row>
    <row r="101" spans="1:91" s="140" customFormat="1">
      <c r="A101" s="540"/>
      <c r="B101" s="550"/>
      <c r="C101" s="692"/>
      <c r="D101" s="550"/>
      <c r="E101" s="692"/>
      <c r="F101" s="693"/>
      <c r="G101" s="694"/>
      <c r="H101" s="695"/>
      <c r="I101" s="552" t="s">
        <v>5</v>
      </c>
      <c r="J101" s="550"/>
      <c r="K101" s="701" t="s">
        <v>494</v>
      </c>
      <c r="L101" s="697"/>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697"/>
      <c r="AL101" s="697"/>
      <c r="AM101" s="697"/>
      <c r="AN101" s="697"/>
      <c r="AO101" s="697"/>
      <c r="AP101" s="697"/>
      <c r="AQ101" s="697"/>
      <c r="AR101" s="697"/>
      <c r="AS101" s="697"/>
      <c r="AT101" s="550"/>
      <c r="AU101" s="550"/>
      <c r="AV101" s="550"/>
      <c r="AW101" s="550"/>
      <c r="AX101" s="550"/>
      <c r="AY101" s="698"/>
      <c r="AZ101" s="699"/>
      <c r="BA101" s="550"/>
      <c r="BB101" s="550"/>
      <c r="BC101" s="550"/>
      <c r="BD101" s="699"/>
      <c r="BE101" s="700"/>
      <c r="BF101" s="148"/>
      <c r="BG101" s="148"/>
      <c r="BH101" s="148"/>
      <c r="BI101" s="148"/>
      <c r="BJ101" s="147"/>
      <c r="BK101" s="149"/>
      <c r="BL101" s="149"/>
      <c r="BM101" s="149"/>
      <c r="BN101" s="149"/>
      <c r="BO101" s="149"/>
      <c r="BP101" s="150"/>
      <c r="BQ101" s="150"/>
      <c r="BR101" s="151"/>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row>
    <row r="102" spans="1:91" s="140" customFormat="1">
      <c r="A102" s="540"/>
      <c r="B102" s="550"/>
      <c r="C102" s="692"/>
      <c r="D102" s="550"/>
      <c r="E102" s="692"/>
      <c r="F102" s="693"/>
      <c r="G102" s="694"/>
      <c r="H102" s="695"/>
      <c r="I102" s="552" t="s">
        <v>6</v>
      </c>
      <c r="J102" s="550"/>
      <c r="K102" s="704" t="s">
        <v>495</v>
      </c>
      <c r="L102" s="697"/>
      <c r="M102" s="697"/>
      <c r="N102" s="697"/>
      <c r="O102" s="697"/>
      <c r="P102" s="697"/>
      <c r="Q102" s="697"/>
      <c r="R102" s="697"/>
      <c r="S102" s="697"/>
      <c r="T102" s="697"/>
      <c r="U102" s="697"/>
      <c r="V102" s="697"/>
      <c r="W102" s="697"/>
      <c r="X102" s="697"/>
      <c r="Y102" s="697"/>
      <c r="Z102" s="697"/>
      <c r="AA102" s="697"/>
      <c r="AB102" s="697"/>
      <c r="AC102" s="697"/>
      <c r="AD102" s="697"/>
      <c r="AE102" s="697"/>
      <c r="AF102" s="697"/>
      <c r="AG102" s="697"/>
      <c r="AH102" s="697"/>
      <c r="AI102" s="697"/>
      <c r="AJ102" s="697"/>
      <c r="AK102" s="697"/>
      <c r="AL102" s="697"/>
      <c r="AM102" s="697"/>
      <c r="AN102" s="697"/>
      <c r="AO102" s="697"/>
      <c r="AP102" s="697"/>
      <c r="AQ102" s="697"/>
      <c r="AR102" s="697"/>
      <c r="AS102" s="697"/>
      <c r="AT102" s="550"/>
      <c r="AU102" s="550"/>
      <c r="AV102" s="550"/>
      <c r="AW102" s="550"/>
      <c r="AX102" s="550"/>
      <c r="AY102" s="698"/>
      <c r="AZ102" s="699"/>
      <c r="BA102" s="550"/>
      <c r="BB102" s="550"/>
      <c r="BC102" s="550"/>
      <c r="BD102" s="699"/>
      <c r="BE102" s="700"/>
      <c r="BF102" s="148"/>
      <c r="BG102" s="148"/>
      <c r="BH102" s="148"/>
      <c r="BI102" s="148"/>
      <c r="BJ102" s="147"/>
      <c r="BK102" s="149"/>
      <c r="BL102" s="149"/>
      <c r="BM102" s="149"/>
      <c r="BN102" s="149"/>
      <c r="BO102" s="149"/>
      <c r="BP102" s="150"/>
      <c r="BQ102" s="150"/>
      <c r="BR102" s="151"/>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row>
    <row r="103" spans="1:91" s="140" customFormat="1">
      <c r="A103" s="540"/>
      <c r="B103" s="550"/>
      <c r="C103" s="692"/>
      <c r="D103" s="550"/>
      <c r="E103" s="692"/>
      <c r="F103" s="693"/>
      <c r="G103" s="694"/>
      <c r="H103" s="695"/>
      <c r="I103" s="552" t="s">
        <v>7</v>
      </c>
      <c r="J103" s="550"/>
      <c r="K103" s="701" t="s">
        <v>496</v>
      </c>
      <c r="L103" s="697"/>
      <c r="M103" s="697"/>
      <c r="N103" s="697"/>
      <c r="O103" s="697"/>
      <c r="P103" s="697"/>
      <c r="Q103" s="697"/>
      <c r="R103" s="697"/>
      <c r="S103" s="697"/>
      <c r="T103" s="697"/>
      <c r="U103" s="697"/>
      <c r="V103" s="697"/>
      <c r="W103" s="697"/>
      <c r="X103" s="697"/>
      <c r="Y103" s="697"/>
      <c r="Z103" s="697"/>
      <c r="AA103" s="697"/>
      <c r="AB103" s="697"/>
      <c r="AC103" s="697"/>
      <c r="AD103" s="697"/>
      <c r="AE103" s="697"/>
      <c r="AF103" s="697"/>
      <c r="AG103" s="697"/>
      <c r="AH103" s="697"/>
      <c r="AI103" s="697"/>
      <c r="AJ103" s="697"/>
      <c r="AK103" s="697"/>
      <c r="AL103" s="697"/>
      <c r="AM103" s="697"/>
      <c r="AN103" s="697"/>
      <c r="AO103" s="697"/>
      <c r="AP103" s="697"/>
      <c r="AQ103" s="697"/>
      <c r="AR103" s="697"/>
      <c r="AS103" s="697"/>
      <c r="AT103" s="550"/>
      <c r="AU103" s="550"/>
      <c r="AV103" s="550"/>
      <c r="AW103" s="550"/>
      <c r="AX103" s="550"/>
      <c r="AY103" s="698"/>
      <c r="AZ103" s="699"/>
      <c r="BA103" s="550"/>
      <c r="BB103" s="550"/>
      <c r="BC103" s="550"/>
      <c r="BD103" s="699"/>
      <c r="BE103" s="700"/>
      <c r="BF103" s="148"/>
      <c r="BG103" s="148"/>
      <c r="BH103" s="148"/>
      <c r="BI103" s="148"/>
      <c r="BJ103" s="147"/>
      <c r="BK103" s="149"/>
      <c r="BL103" s="149"/>
      <c r="BM103" s="149"/>
      <c r="BN103" s="149"/>
      <c r="BO103" s="149"/>
      <c r="BP103" s="150"/>
      <c r="BQ103" s="150"/>
      <c r="BR103" s="151"/>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row>
    <row r="104" spans="1:91" s="140" customFormat="1">
      <c r="A104" s="540"/>
      <c r="B104" s="550"/>
      <c r="C104" s="692"/>
      <c r="D104" s="550"/>
      <c r="E104" s="692"/>
      <c r="F104" s="693"/>
      <c r="G104" s="694"/>
      <c r="H104" s="695"/>
      <c r="I104" s="552" t="s">
        <v>8</v>
      </c>
      <c r="J104" s="550"/>
      <c r="K104" s="701" t="s">
        <v>530</v>
      </c>
      <c r="L104" s="697"/>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697"/>
      <c r="AL104" s="697"/>
      <c r="AM104" s="697"/>
      <c r="AN104" s="697"/>
      <c r="AO104" s="697"/>
      <c r="AP104" s="697"/>
      <c r="AQ104" s="697"/>
      <c r="AR104" s="697"/>
      <c r="AS104" s="697"/>
      <c r="AT104" s="550"/>
      <c r="AU104" s="550"/>
      <c r="AV104" s="550"/>
      <c r="AW104" s="550"/>
      <c r="AX104" s="550"/>
      <c r="AY104" s="698"/>
      <c r="AZ104" s="699"/>
      <c r="BA104" s="550"/>
      <c r="BB104" s="550"/>
      <c r="BC104" s="550"/>
      <c r="BD104" s="699"/>
      <c r="BE104" s="700"/>
      <c r="BF104" s="148"/>
      <c r="BG104" s="148"/>
      <c r="BH104" s="148"/>
      <c r="BI104" s="148"/>
      <c r="BJ104" s="147"/>
      <c r="BK104" s="149"/>
      <c r="BL104" s="149"/>
      <c r="BM104" s="149"/>
      <c r="BN104" s="149"/>
      <c r="BO104" s="149"/>
      <c r="BP104" s="150"/>
      <c r="BQ104" s="150"/>
      <c r="BR104" s="151"/>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row>
    <row r="105" spans="1:91" s="19" customFormat="1" ht="3.75" customHeight="1">
      <c r="A105" s="540"/>
      <c r="B105" s="489"/>
      <c r="C105" s="675"/>
      <c r="D105" s="489"/>
      <c r="E105" s="675"/>
      <c r="F105" s="679"/>
      <c r="G105" s="690"/>
      <c r="H105" s="691"/>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8"/>
      <c r="AZ105" s="689"/>
      <c r="BA105" s="489"/>
      <c r="BB105" s="489"/>
      <c r="BC105" s="489"/>
      <c r="BD105" s="689"/>
      <c r="BE105" s="678"/>
      <c r="BF105" s="57"/>
      <c r="BG105" s="57"/>
      <c r="BH105" s="57"/>
      <c r="BI105" s="57"/>
      <c r="BJ105" s="62"/>
      <c r="BK105" s="58"/>
      <c r="BL105" s="58"/>
      <c r="BM105" s="58"/>
      <c r="BN105" s="58"/>
      <c r="BO105" s="58"/>
      <c r="BP105" s="131"/>
      <c r="BQ105" s="131"/>
      <c r="BR105" s="84"/>
      <c r="BS105" s="57"/>
      <c r="BT105" s="57"/>
      <c r="BU105" s="57"/>
      <c r="BV105" s="57"/>
      <c r="BW105" s="57"/>
      <c r="BX105" s="57"/>
      <c r="BY105" s="57"/>
      <c r="BZ105" s="57"/>
      <c r="CA105" s="57"/>
      <c r="CB105" s="57"/>
      <c r="CC105" s="57"/>
      <c r="CD105" s="57"/>
      <c r="CE105" s="57"/>
      <c r="CF105" s="57"/>
      <c r="CG105" s="57"/>
      <c r="CH105" s="57"/>
      <c r="CI105" s="57"/>
      <c r="CJ105" s="57"/>
      <c r="CK105" s="57"/>
      <c r="CL105" s="57"/>
      <c r="CM105" s="57"/>
    </row>
    <row r="106" spans="1:91" s="19" customFormat="1">
      <c r="A106" s="540"/>
      <c r="B106" s="489"/>
      <c r="C106" s="675"/>
      <c r="D106" s="489"/>
      <c r="E106" s="675"/>
      <c r="F106" s="679"/>
      <c r="G106" s="684" t="str">
        <f>CONCATENATE(E95,".3")</f>
        <v>3.5.3</v>
      </c>
      <c r="H106" s="685"/>
      <c r="I106" s="686" t="s">
        <v>328</v>
      </c>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8"/>
      <c r="AZ106" s="689"/>
      <c r="BA106" s="1069"/>
      <c r="BB106" s="1070"/>
      <c r="BC106" s="1071"/>
      <c r="BD106" s="689"/>
      <c r="BE106" s="678"/>
      <c r="BF106" s="57"/>
      <c r="BG106" s="57"/>
      <c r="BH106" s="57"/>
      <c r="BI106" s="57"/>
      <c r="BJ106" s="147"/>
      <c r="BK106" s="149"/>
      <c r="BL106" s="149"/>
      <c r="BM106" s="149"/>
      <c r="BN106" s="149"/>
      <c r="BO106" s="149"/>
      <c r="BP106" s="124" t="str">
        <f>IF(OR(BA106="x",BA106=""),"",IF(AND($BO$28=1,BK106&lt;&gt;""),1,IF(AND($BO$28=2,BL106&lt;&gt;""),1,IF(AND($BO$28=3,BM106&lt;&gt;""),1,IF(AND($BO$28=4,BN106&lt;&gt;""),1,IF(AND($BO$28=5,BO106&lt;&gt;""),1,0))))))</f>
        <v/>
      </c>
      <c r="BQ106" s="65">
        <f>IF(BR97=0,0,IF(OR(BA106="x",BA106=""),0,BA106))</f>
        <v>0</v>
      </c>
      <c r="BR106" s="151"/>
      <c r="BS106" s="57"/>
      <c r="BT106" s="57"/>
      <c r="BU106" s="57"/>
      <c r="BV106" s="57"/>
      <c r="BW106" s="57"/>
      <c r="BX106" s="57"/>
      <c r="BY106" s="57"/>
      <c r="BZ106" s="57"/>
      <c r="CA106" s="57"/>
      <c r="CB106" s="57"/>
      <c r="CC106" s="57"/>
      <c r="CD106" s="57"/>
      <c r="CE106" s="57"/>
      <c r="CF106" s="57"/>
      <c r="CG106" s="57"/>
      <c r="CH106" s="57"/>
      <c r="CI106" s="57"/>
      <c r="CJ106" s="57"/>
      <c r="CK106" s="57"/>
      <c r="CL106" s="57"/>
      <c r="CM106" s="57"/>
    </row>
    <row r="107" spans="1:91" s="19" customFormat="1" ht="3.75" customHeight="1">
      <c r="A107" s="540"/>
      <c r="B107" s="489"/>
      <c r="C107" s="675"/>
      <c r="D107" s="489"/>
      <c r="E107" s="675"/>
      <c r="F107" s="679"/>
      <c r="G107" s="690"/>
      <c r="H107" s="691"/>
      <c r="I107" s="507"/>
      <c r="J107" s="507"/>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8"/>
      <c r="AZ107" s="689"/>
      <c r="BA107" s="489"/>
      <c r="BB107" s="489"/>
      <c r="BC107" s="489"/>
      <c r="BD107" s="689"/>
      <c r="BE107" s="678"/>
      <c r="BF107" s="57"/>
      <c r="BG107" s="57"/>
      <c r="BH107" s="57"/>
      <c r="BI107" s="57"/>
      <c r="BJ107" s="147"/>
      <c r="BK107" s="149"/>
      <c r="BL107" s="149"/>
      <c r="BM107" s="149"/>
      <c r="BN107" s="149"/>
      <c r="BO107" s="149"/>
      <c r="BP107" s="78"/>
      <c r="BQ107" s="78"/>
      <c r="BR107" s="84"/>
      <c r="BS107" s="57"/>
      <c r="BT107" s="57"/>
      <c r="BU107" s="57"/>
      <c r="BV107" s="57"/>
      <c r="BW107" s="57"/>
      <c r="BX107" s="57"/>
      <c r="BY107" s="57"/>
      <c r="BZ107" s="57"/>
      <c r="CA107" s="57"/>
      <c r="CB107" s="57"/>
      <c r="CC107" s="57"/>
      <c r="CD107" s="57"/>
      <c r="CE107" s="57"/>
      <c r="CF107" s="57"/>
      <c r="CG107" s="57"/>
      <c r="CH107" s="57"/>
      <c r="CI107" s="57"/>
      <c r="CJ107" s="57"/>
      <c r="CK107" s="57"/>
      <c r="CL107" s="57"/>
      <c r="CM107" s="57"/>
    </row>
    <row r="108" spans="1:91" s="19" customFormat="1">
      <c r="A108" s="540"/>
      <c r="B108" s="489"/>
      <c r="C108" s="675"/>
      <c r="D108" s="489"/>
      <c r="E108" s="675"/>
      <c r="F108" s="679"/>
      <c r="G108" s="684" t="str">
        <f>CONCATENATE(E95,".4")</f>
        <v>3.5.4</v>
      </c>
      <c r="H108" s="685"/>
      <c r="I108" s="686" t="s">
        <v>9</v>
      </c>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8"/>
      <c r="AZ108" s="689"/>
      <c r="BA108" s="1069"/>
      <c r="BB108" s="1070"/>
      <c r="BC108" s="1071"/>
      <c r="BD108" s="689"/>
      <c r="BE108" s="678"/>
      <c r="BF108" s="57"/>
      <c r="BG108" s="57"/>
      <c r="BH108" s="57"/>
      <c r="BI108" s="57"/>
      <c r="BJ108" s="147"/>
      <c r="BK108" s="149"/>
      <c r="BL108" s="149"/>
      <c r="BM108" s="149"/>
      <c r="BN108" s="149"/>
      <c r="BO108" s="149"/>
      <c r="BP108" s="124" t="str">
        <f>IF(OR(BA108="x",BA108=""),"",IF(AND($BO$28=1,BK108&lt;&gt;""),1,IF(AND($BO$28=2,BL108&lt;&gt;""),1,IF(AND($BO$28=3,BM108&lt;&gt;""),1,IF(AND($BO$28=4,BN108&lt;&gt;""),1,IF(AND($BO$28=5,BO108&lt;&gt;""),1,0))))))</f>
        <v/>
      </c>
      <c r="BQ108" s="65">
        <f>IF(BR97=0,0,IF(OR(BA108="x",BA108=""),0,BA108))</f>
        <v>0</v>
      </c>
      <c r="BR108" s="151"/>
      <c r="BS108" s="57"/>
      <c r="BT108" s="57"/>
      <c r="BU108" s="57"/>
      <c r="BV108" s="57"/>
      <c r="BW108" s="57"/>
      <c r="BX108" s="57"/>
      <c r="BY108" s="57"/>
      <c r="BZ108" s="57"/>
      <c r="CA108" s="57"/>
      <c r="CB108" s="57"/>
      <c r="CC108" s="57"/>
      <c r="CD108" s="57"/>
      <c r="CE108" s="57"/>
      <c r="CF108" s="57"/>
      <c r="CG108" s="57"/>
      <c r="CH108" s="57"/>
      <c r="CI108" s="57"/>
      <c r="CJ108" s="57"/>
      <c r="CK108" s="57"/>
      <c r="CL108" s="57"/>
      <c r="CM108" s="57"/>
    </row>
    <row r="109" spans="1:91" s="19" customFormat="1" ht="3.75" customHeight="1">
      <c r="A109" s="540"/>
      <c r="B109" s="489"/>
      <c r="C109" s="675"/>
      <c r="D109" s="489"/>
      <c r="E109" s="675"/>
      <c r="F109" s="679"/>
      <c r="G109" s="690"/>
      <c r="H109" s="691"/>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8"/>
      <c r="AZ109" s="689"/>
      <c r="BA109" s="489"/>
      <c r="BB109" s="489"/>
      <c r="BC109" s="489"/>
      <c r="BD109" s="689"/>
      <c r="BE109" s="678"/>
      <c r="BF109" s="57"/>
      <c r="BG109" s="57"/>
      <c r="BH109" s="57"/>
      <c r="BI109" s="57"/>
      <c r="BJ109" s="147"/>
      <c r="BK109" s="149"/>
      <c r="BL109" s="149"/>
      <c r="BM109" s="149"/>
      <c r="BN109" s="149"/>
      <c r="BO109" s="149"/>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c r="CL109" s="57"/>
      <c r="CM109" s="57"/>
    </row>
    <row r="110" spans="1:91" s="19" customFormat="1">
      <c r="A110" s="95"/>
      <c r="B110" s="129"/>
      <c r="C110" s="159"/>
      <c r="D110" s="129"/>
      <c r="E110" s="159"/>
      <c r="F110" s="234"/>
      <c r="G110" s="127"/>
      <c r="H110" s="128"/>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30"/>
      <c r="BA110" s="129"/>
      <c r="BB110" s="129"/>
      <c r="BC110" s="129"/>
      <c r="BD110" s="130"/>
      <c r="BE110" s="197"/>
      <c r="BF110" s="57"/>
      <c r="BG110" s="57"/>
      <c r="BH110" s="57"/>
      <c r="BI110" s="57"/>
      <c r="BJ110" s="62"/>
      <c r="BK110" s="265" t="s">
        <v>228</v>
      </c>
      <c r="BL110" s="266"/>
      <c r="BM110" s="266"/>
      <c r="BN110" s="266"/>
      <c r="BO110" s="267"/>
      <c r="BP110" s="131"/>
      <c r="BQ110" s="131"/>
      <c r="BR110" s="84"/>
      <c r="BS110" s="57"/>
      <c r="BT110" s="57"/>
      <c r="BU110" s="57"/>
      <c r="BV110" s="57"/>
      <c r="BW110" s="57"/>
      <c r="BX110" s="57"/>
      <c r="BY110" s="57"/>
      <c r="BZ110" s="57"/>
      <c r="CA110" s="57"/>
      <c r="CB110" s="57"/>
      <c r="CC110" s="57"/>
      <c r="CD110" s="57"/>
      <c r="CE110" s="57"/>
      <c r="CF110" s="57"/>
      <c r="CG110" s="57"/>
      <c r="CH110" s="57"/>
      <c r="CI110" s="57"/>
      <c r="CJ110" s="57"/>
      <c r="CK110" s="57"/>
      <c r="CL110" s="57"/>
      <c r="CM110" s="57"/>
    </row>
    <row r="111" spans="1:91" s="19" customFormat="1">
      <c r="A111" s="95"/>
      <c r="B111" s="129"/>
      <c r="C111" s="159"/>
      <c r="D111" s="129"/>
      <c r="E111" s="237" t="str">
        <f>CONCATENATE($C$29,"6")</f>
        <v>3.6</v>
      </c>
      <c r="F111" s="235"/>
      <c r="G111" s="1023" t="str">
        <f>IF(F22="","",F22)</f>
        <v>By-pass control for SC/CC</v>
      </c>
      <c r="H111" s="1024"/>
      <c r="I111" s="1024"/>
      <c r="J111" s="1024"/>
      <c r="K111" s="1024"/>
      <c r="L111" s="1024"/>
      <c r="M111" s="1024"/>
      <c r="N111" s="1024"/>
      <c r="O111" s="1024"/>
      <c r="P111" s="1024"/>
      <c r="Q111" s="1024"/>
      <c r="R111" s="1024"/>
      <c r="S111" s="1024"/>
      <c r="T111" s="1024"/>
      <c r="U111" s="1024"/>
      <c r="V111" s="1024"/>
      <c r="W111" s="1024"/>
      <c r="X111" s="1024"/>
      <c r="Y111" s="1024"/>
      <c r="Z111" s="1024"/>
      <c r="AA111" s="1024"/>
      <c r="AB111" s="1024"/>
      <c r="AC111" s="1024"/>
      <c r="AD111" s="1024"/>
      <c r="AE111" s="1024"/>
      <c r="AF111" s="1024"/>
      <c r="AG111" s="1024"/>
      <c r="AH111" s="1024"/>
      <c r="AI111" s="1024"/>
      <c r="AJ111" s="1024"/>
      <c r="AK111" s="1024"/>
      <c r="AL111" s="1024"/>
      <c r="AM111" s="1024"/>
      <c r="AN111" s="1024"/>
      <c r="AO111" s="1024"/>
      <c r="AP111" s="1025"/>
      <c r="AQ111" s="1025"/>
      <c r="AR111" s="1025"/>
      <c r="AS111" s="1025"/>
      <c r="AT111" s="1025"/>
      <c r="AU111" s="1025"/>
      <c r="AV111" s="1025"/>
      <c r="AW111" s="1025"/>
      <c r="AX111" s="1025"/>
      <c r="AY111" s="1025"/>
      <c r="AZ111" s="1021" t="str">
        <f>IF(BA113="N",BQ111,IF(BR113=0,"",IF(BA113="Y",SUM(BQ111/BP111),"")))</f>
        <v/>
      </c>
      <c r="BA111" s="1021"/>
      <c r="BB111" s="1021"/>
      <c r="BC111" s="1021"/>
      <c r="BD111" s="1022"/>
      <c r="BE111" s="47"/>
      <c r="BF111" s="62"/>
      <c r="BG111" s="57"/>
      <c r="BH111" s="57"/>
      <c r="BI111" s="57"/>
      <c r="BJ111" s="60" t="s">
        <v>227</v>
      </c>
      <c r="BK111" s="60">
        <v>1</v>
      </c>
      <c r="BL111" s="163">
        <v>2</v>
      </c>
      <c r="BM111" s="60">
        <v>3</v>
      </c>
      <c r="BN111" s="60">
        <v>4</v>
      </c>
      <c r="BO111" s="60">
        <v>5</v>
      </c>
      <c r="BP111" s="65">
        <f>IF(BA113="N",8,IF(BR113=0,0,IF(BP113="",0,8)))</f>
        <v>0</v>
      </c>
      <c r="BQ111" s="65">
        <f>SUM(BQ113:BQ124)</f>
        <v>0</v>
      </c>
      <c r="BR111" s="164" t="str">
        <f>IF(BA113="N",0,IF(BP111=0,"",IF(SUM(BQ111/BP111)&gt;1,1,SUM(BQ111/BP111))))</f>
        <v/>
      </c>
      <c r="BS111" s="57"/>
      <c r="BT111" s="57"/>
      <c r="BU111" s="57"/>
      <c r="BV111" s="57"/>
      <c r="BW111" s="57"/>
      <c r="BX111" s="57"/>
      <c r="BY111" s="57"/>
      <c r="BZ111" s="57"/>
      <c r="CA111" s="57"/>
      <c r="CB111" s="57"/>
      <c r="CC111" s="57"/>
      <c r="CD111" s="57"/>
      <c r="CE111" s="57"/>
      <c r="CF111" s="57"/>
      <c r="CG111" s="57"/>
      <c r="CH111" s="57"/>
      <c r="CI111" s="57"/>
      <c r="CJ111" s="57"/>
      <c r="CK111" s="57"/>
      <c r="CL111" s="57"/>
      <c r="CM111" s="57"/>
    </row>
    <row r="112" spans="1:91" s="19" customFormat="1" ht="3.75" customHeight="1">
      <c r="A112" s="95"/>
      <c r="B112" s="129"/>
      <c r="C112" s="159"/>
      <c r="D112" s="129"/>
      <c r="E112" s="159"/>
      <c r="F112" s="234"/>
      <c r="G112" s="39"/>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40"/>
      <c r="BA112" s="40"/>
      <c r="BB112" s="40"/>
      <c r="BC112" s="40"/>
      <c r="BD112" s="128"/>
      <c r="BE112" s="197"/>
      <c r="BF112" s="57"/>
      <c r="BG112" s="57"/>
      <c r="BH112" s="57"/>
      <c r="BI112" s="57"/>
      <c r="BJ112" s="85"/>
      <c r="BK112" s="77"/>
      <c r="BL112" s="77"/>
      <c r="BM112" s="58"/>
      <c r="BN112" s="58"/>
      <c r="BO112" s="58"/>
      <c r="BP112" s="78"/>
      <c r="BQ112" s="78"/>
      <c r="BR112" s="79"/>
      <c r="BS112" s="57"/>
      <c r="BT112" s="57"/>
      <c r="BU112" s="57"/>
      <c r="BV112" s="57"/>
      <c r="BW112" s="57"/>
      <c r="BX112" s="57"/>
      <c r="BY112" s="57"/>
      <c r="BZ112" s="57"/>
      <c r="CA112" s="57"/>
      <c r="CB112" s="57"/>
      <c r="CC112" s="57"/>
      <c r="CD112" s="57"/>
      <c r="CE112" s="57"/>
      <c r="CF112" s="57"/>
      <c r="CG112" s="57"/>
      <c r="CH112" s="57"/>
      <c r="CI112" s="57"/>
      <c r="CJ112" s="57"/>
      <c r="CK112" s="57"/>
      <c r="CL112" s="57"/>
      <c r="CM112" s="57"/>
    </row>
    <row r="113" spans="1:91" s="19" customFormat="1">
      <c r="A113" s="95"/>
      <c r="B113" s="129"/>
      <c r="C113" s="159"/>
      <c r="D113" s="129"/>
      <c r="E113" s="159"/>
      <c r="F113" s="234"/>
      <c r="G113" s="236" t="str">
        <f>CONCATENATE(E111,".1")</f>
        <v>3.6.1</v>
      </c>
      <c r="H113" s="133"/>
      <c r="I113" s="134" t="s">
        <v>3</v>
      </c>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55" t="s">
        <v>12</v>
      </c>
      <c r="AX113" s="134"/>
      <c r="AY113" s="135"/>
      <c r="AZ113" s="130"/>
      <c r="BA113" s="1011"/>
      <c r="BB113" s="1012"/>
      <c r="BC113" s="1013"/>
      <c r="BD113" s="130"/>
      <c r="BE113" s="197"/>
      <c r="BF113" s="57"/>
      <c r="BG113" s="57"/>
      <c r="BH113" s="57"/>
      <c r="BI113" s="57"/>
      <c r="BJ113" s="64" t="s">
        <v>88</v>
      </c>
      <c r="BK113" s="76" t="s">
        <v>16</v>
      </c>
      <c r="BL113" s="76" t="s">
        <v>16</v>
      </c>
      <c r="BM113" s="76"/>
      <c r="BN113" s="76" t="s">
        <v>16</v>
      </c>
      <c r="BO113" s="76" t="s">
        <v>16</v>
      </c>
      <c r="BP113" s="124" t="str">
        <f>IF(OR(BA113="x",BA113=""),"",IF(AND($BO$28=1,BK113&lt;&gt;""),1,IF(AND($BO$28=2,BL113&lt;&gt;""),1,IF(AND($BO$28=3,BM113&lt;&gt;""),1,IF(AND($BO$28=4,BN113&lt;&gt;""),1,IF(AND($BO$28=5,BO113&lt;&gt;""),1,0))))))</f>
        <v/>
      </c>
      <c r="BQ113" s="65">
        <f>IF(BR113=0,0,IF(OR(BA113="x",BA113=""),0,IF(BA113="Y",2,0)))</f>
        <v>0</v>
      </c>
      <c r="BR113" s="126">
        <f>IF(BA113="N",0,SUM(BK114:BO114))</f>
        <v>1</v>
      </c>
      <c r="BS113" s="57"/>
      <c r="BT113" s="57"/>
      <c r="BU113" s="57"/>
      <c r="BV113" s="57"/>
      <c r="BW113" s="57"/>
      <c r="BX113" s="57"/>
      <c r="BY113" s="57"/>
      <c r="BZ113" s="57"/>
      <c r="CA113" s="57"/>
      <c r="CB113" s="57"/>
      <c r="CC113" s="57"/>
      <c r="CD113" s="57"/>
      <c r="CE113" s="57"/>
      <c r="CF113" s="57"/>
      <c r="CG113" s="57"/>
      <c r="CH113" s="57"/>
      <c r="CI113" s="57"/>
      <c r="CJ113" s="57"/>
      <c r="CK113" s="57"/>
      <c r="CL113" s="57"/>
      <c r="CM113" s="57"/>
    </row>
    <row r="114" spans="1:91" s="19" customFormat="1" ht="3.75" customHeight="1">
      <c r="A114" s="95"/>
      <c r="B114" s="129"/>
      <c r="C114" s="159"/>
      <c r="D114" s="129"/>
      <c r="E114" s="159"/>
      <c r="F114" s="234"/>
      <c r="G114" s="132"/>
      <c r="H114" s="136"/>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8"/>
      <c r="AZ114" s="130"/>
      <c r="BA114" s="129"/>
      <c r="BB114" s="129"/>
      <c r="BC114" s="129"/>
      <c r="BD114" s="130"/>
      <c r="BE114" s="197"/>
      <c r="BF114" s="57"/>
      <c r="BG114" s="57"/>
      <c r="BH114" s="57"/>
      <c r="BI114" s="57"/>
      <c r="BJ114" s="125"/>
      <c r="BK114" s="126">
        <f>IF(AND($BO$28=1,BK113&lt;&gt;""),1,0)</f>
        <v>1</v>
      </c>
      <c r="BL114" s="126">
        <f>IF(AND($BO$28=2,BL113&lt;&gt;""),1,0)</f>
        <v>0</v>
      </c>
      <c r="BM114" s="126">
        <f>IF(AND($BO$28=3,BM113&lt;&gt;""),1,0)</f>
        <v>0</v>
      </c>
      <c r="BN114" s="126">
        <f>IF(AND($BO$28=4,BN113&lt;&gt;""),1,0)</f>
        <v>0</v>
      </c>
      <c r="BO114" s="126">
        <f>IF(AND($BO$28=5,BO113&lt;&gt;""),1,0)</f>
        <v>0</v>
      </c>
      <c r="BP114" s="78"/>
      <c r="BQ114" s="78"/>
      <c r="BR114" s="84"/>
      <c r="BS114" s="57"/>
      <c r="BT114" s="57"/>
      <c r="BU114" s="57"/>
      <c r="BV114" s="57"/>
      <c r="BW114" s="57"/>
      <c r="BX114" s="57"/>
      <c r="BY114" s="57"/>
      <c r="BZ114" s="57"/>
      <c r="CA114" s="57"/>
      <c r="CB114" s="57"/>
      <c r="CC114" s="57"/>
      <c r="CD114" s="57"/>
      <c r="CE114" s="57"/>
      <c r="CF114" s="57"/>
      <c r="CG114" s="57"/>
      <c r="CH114" s="57"/>
      <c r="CI114" s="57"/>
      <c r="CJ114" s="57"/>
      <c r="CK114" s="57"/>
      <c r="CL114" s="57"/>
      <c r="CM114" s="57"/>
    </row>
    <row r="115" spans="1:91" s="19" customFormat="1">
      <c r="A115" s="95"/>
      <c r="B115" s="129"/>
      <c r="C115" s="159"/>
      <c r="D115" s="129"/>
      <c r="E115" s="159"/>
      <c r="F115" s="234"/>
      <c r="G115" s="236" t="str">
        <f>CONCATENATE(E111,".2")</f>
        <v>3.6.2</v>
      </c>
      <c r="H115" s="133"/>
      <c r="I115" s="134" t="s">
        <v>330</v>
      </c>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5"/>
      <c r="AZ115" s="130"/>
      <c r="BA115" s="1011"/>
      <c r="BB115" s="1012"/>
      <c r="BC115" s="1013"/>
      <c r="BD115" s="130"/>
      <c r="BE115" s="197"/>
      <c r="BF115" s="57"/>
      <c r="BG115" s="57"/>
      <c r="BH115" s="57"/>
      <c r="BI115" s="57"/>
      <c r="BJ115" s="147"/>
      <c r="BK115" s="149"/>
      <c r="BL115" s="149"/>
      <c r="BM115" s="149"/>
      <c r="BN115" s="149"/>
      <c r="BO115" s="149"/>
      <c r="BP115" s="124" t="str">
        <f>IF(OR(BA115="x",BA115=""),"",IF(AND($BO$28=1,BK115&lt;&gt;""),1,IF(AND($BO$28=2,BL115&lt;&gt;""),1,IF(AND($BO$28=3,BM115&lt;&gt;""),1,IF(AND($BO$28=4,BN115&lt;&gt;""),1,IF(AND($BO$28=5,BO115&lt;&gt;""),1,0))))))</f>
        <v/>
      </c>
      <c r="BQ115" s="65">
        <f>IF(BR113=0,0,IF(OR(BA115="x",BA115=""),0,BA115))</f>
        <v>0</v>
      </c>
      <c r="BR115" s="151"/>
      <c r="BS115" s="57"/>
      <c r="BT115" s="57"/>
      <c r="BU115" s="57"/>
      <c r="BV115" s="57"/>
      <c r="BW115" s="57"/>
      <c r="BX115" s="57"/>
      <c r="BY115" s="57"/>
      <c r="BZ115" s="57"/>
      <c r="CA115" s="57"/>
      <c r="CB115" s="57"/>
      <c r="CC115" s="57"/>
      <c r="CD115" s="57"/>
      <c r="CE115" s="57"/>
      <c r="CF115" s="57"/>
      <c r="CG115" s="57"/>
      <c r="CH115" s="57"/>
      <c r="CI115" s="57"/>
      <c r="CJ115" s="57"/>
      <c r="CK115" s="57"/>
      <c r="CL115" s="57"/>
      <c r="CM115" s="57"/>
    </row>
    <row r="116" spans="1:91" s="140" customFormat="1">
      <c r="A116" s="95"/>
      <c r="B116" s="144"/>
      <c r="C116" s="160"/>
      <c r="D116" s="144"/>
      <c r="E116" s="160"/>
      <c r="F116" s="238"/>
      <c r="G116" s="141"/>
      <c r="H116" s="142"/>
      <c r="I116" s="143" t="s">
        <v>4</v>
      </c>
      <c r="J116" s="144"/>
      <c r="K116" s="316" t="s">
        <v>439</v>
      </c>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44"/>
      <c r="AU116" s="144"/>
      <c r="AV116" s="144"/>
      <c r="AW116" s="144"/>
      <c r="AX116" s="144"/>
      <c r="AY116" s="145"/>
      <c r="AZ116" s="146"/>
      <c r="BA116" s="144"/>
      <c r="BB116" s="144"/>
      <c r="BC116" s="144"/>
      <c r="BD116" s="146"/>
      <c r="BE116" s="210"/>
      <c r="BF116" s="148"/>
      <c r="BG116" s="148"/>
      <c r="BH116" s="148"/>
      <c r="BI116" s="148"/>
      <c r="BJ116" s="147"/>
      <c r="BK116" s="149"/>
      <c r="BL116" s="149"/>
      <c r="BM116" s="149"/>
      <c r="BN116" s="149"/>
      <c r="BO116" s="149"/>
      <c r="BP116" s="152"/>
      <c r="BQ116" s="152"/>
      <c r="BR116" s="151"/>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row>
    <row r="117" spans="1:91" s="140" customFormat="1">
      <c r="A117" s="95"/>
      <c r="B117" s="144"/>
      <c r="C117" s="160"/>
      <c r="D117" s="144"/>
      <c r="E117" s="160"/>
      <c r="F117" s="238"/>
      <c r="G117" s="141"/>
      <c r="H117" s="142"/>
      <c r="I117" s="143" t="s">
        <v>5</v>
      </c>
      <c r="J117" s="144"/>
      <c r="K117" s="316" t="s">
        <v>440</v>
      </c>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44"/>
      <c r="AU117" s="144"/>
      <c r="AV117" s="144"/>
      <c r="AW117" s="144"/>
      <c r="AX117" s="144"/>
      <c r="AY117" s="145"/>
      <c r="AZ117" s="146"/>
      <c r="BA117" s="144"/>
      <c r="BB117" s="144"/>
      <c r="BC117" s="144"/>
      <c r="BD117" s="146"/>
      <c r="BE117" s="210"/>
      <c r="BF117" s="148"/>
      <c r="BG117" s="148"/>
      <c r="BH117" s="148"/>
      <c r="BI117" s="148"/>
      <c r="BJ117" s="147"/>
      <c r="BK117" s="149"/>
      <c r="BL117" s="149"/>
      <c r="BM117" s="149"/>
      <c r="BN117" s="149"/>
      <c r="BO117" s="149"/>
      <c r="BP117" s="150"/>
      <c r="BQ117" s="150"/>
      <c r="BR117" s="151"/>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row>
    <row r="118" spans="1:91" s="140" customFormat="1">
      <c r="A118" s="95"/>
      <c r="B118" s="144"/>
      <c r="C118" s="160"/>
      <c r="D118" s="144"/>
      <c r="E118" s="160"/>
      <c r="F118" s="238"/>
      <c r="G118" s="141"/>
      <c r="H118" s="142"/>
      <c r="I118" s="143" t="s">
        <v>6</v>
      </c>
      <c r="J118" s="144"/>
      <c r="K118" s="316" t="s">
        <v>441</v>
      </c>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44"/>
      <c r="AU118" s="144"/>
      <c r="AV118" s="144"/>
      <c r="AW118" s="144"/>
      <c r="AX118" s="144"/>
      <c r="AY118" s="145"/>
      <c r="AZ118" s="146"/>
      <c r="BA118" s="144"/>
      <c r="BB118" s="144"/>
      <c r="BC118" s="144"/>
      <c r="BD118" s="146"/>
      <c r="BE118" s="210"/>
      <c r="BF118" s="148"/>
      <c r="BG118" s="148"/>
      <c r="BH118" s="148"/>
      <c r="BI118" s="148"/>
      <c r="BJ118" s="147"/>
      <c r="BK118" s="149"/>
      <c r="BL118" s="149"/>
      <c r="BM118" s="149"/>
      <c r="BN118" s="149"/>
      <c r="BO118" s="149"/>
      <c r="BP118" s="150"/>
      <c r="BQ118" s="150"/>
      <c r="BR118" s="151"/>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row>
    <row r="119" spans="1:91" s="140" customFormat="1">
      <c r="A119" s="95"/>
      <c r="B119" s="144"/>
      <c r="C119" s="160"/>
      <c r="D119" s="144"/>
      <c r="E119" s="160"/>
      <c r="F119" s="238"/>
      <c r="G119" s="141"/>
      <c r="H119" s="142"/>
      <c r="I119" s="143" t="s">
        <v>7</v>
      </c>
      <c r="J119" s="144"/>
      <c r="K119" s="316" t="s">
        <v>442</v>
      </c>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44"/>
      <c r="AU119" s="144"/>
      <c r="AV119" s="144"/>
      <c r="AW119" s="144"/>
      <c r="AX119" s="144"/>
      <c r="AY119" s="145"/>
      <c r="AZ119" s="146"/>
      <c r="BA119" s="144"/>
      <c r="BB119" s="144"/>
      <c r="BC119" s="144"/>
      <c r="BD119" s="146"/>
      <c r="BE119" s="210"/>
      <c r="BF119" s="148"/>
      <c r="BG119" s="148"/>
      <c r="BH119" s="148"/>
      <c r="BI119" s="148"/>
      <c r="BJ119" s="147"/>
      <c r="BK119" s="149"/>
      <c r="BL119" s="149"/>
      <c r="BM119" s="149"/>
      <c r="BN119" s="149"/>
      <c r="BO119" s="149"/>
      <c r="BP119" s="150"/>
      <c r="BQ119" s="150"/>
      <c r="BR119" s="151"/>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row>
    <row r="120" spans="1:91" s="140" customFormat="1">
      <c r="A120" s="95"/>
      <c r="B120" s="144"/>
      <c r="C120" s="160"/>
      <c r="D120" s="144"/>
      <c r="E120" s="160"/>
      <c r="F120" s="238"/>
      <c r="G120" s="141"/>
      <c r="H120" s="142"/>
      <c r="I120" s="143" t="s">
        <v>8</v>
      </c>
      <c r="J120" s="144"/>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44"/>
      <c r="AU120" s="144"/>
      <c r="AV120" s="144"/>
      <c r="AW120" s="144"/>
      <c r="AX120" s="144"/>
      <c r="AY120" s="145"/>
      <c r="AZ120" s="146"/>
      <c r="BA120" s="144"/>
      <c r="BB120" s="144"/>
      <c r="BC120" s="144"/>
      <c r="BD120" s="146"/>
      <c r="BE120" s="210"/>
      <c r="BF120" s="148"/>
      <c r="BG120" s="148"/>
      <c r="BH120" s="148"/>
      <c r="BI120" s="148"/>
      <c r="BJ120" s="147"/>
      <c r="BK120" s="149"/>
      <c r="BL120" s="149"/>
      <c r="BM120" s="149"/>
      <c r="BN120" s="149"/>
      <c r="BO120" s="149"/>
      <c r="BP120" s="150"/>
      <c r="BQ120" s="150"/>
      <c r="BR120" s="151"/>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row>
    <row r="121" spans="1:91" s="19" customFormat="1" ht="3.75" customHeight="1">
      <c r="A121" s="95"/>
      <c r="B121" s="129"/>
      <c r="C121" s="159"/>
      <c r="D121" s="129"/>
      <c r="E121" s="159"/>
      <c r="F121" s="234"/>
      <c r="G121" s="132"/>
      <c r="H121" s="136"/>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8"/>
      <c r="AZ121" s="130"/>
      <c r="BA121" s="129"/>
      <c r="BB121" s="129"/>
      <c r="BC121" s="129"/>
      <c r="BD121" s="130"/>
      <c r="BE121" s="197"/>
      <c r="BF121" s="57"/>
      <c r="BG121" s="57"/>
      <c r="BH121" s="57"/>
      <c r="BI121" s="57"/>
      <c r="BJ121" s="62"/>
      <c r="BK121" s="58"/>
      <c r="BL121" s="58"/>
      <c r="BM121" s="58"/>
      <c r="BN121" s="58"/>
      <c r="BO121" s="58"/>
      <c r="BP121" s="131"/>
      <c r="BQ121" s="131"/>
      <c r="BR121" s="84"/>
      <c r="BS121" s="57"/>
      <c r="BT121" s="57"/>
      <c r="BU121" s="57"/>
      <c r="BV121" s="57"/>
      <c r="BW121" s="57"/>
      <c r="BX121" s="57"/>
      <c r="BY121" s="57"/>
      <c r="BZ121" s="57"/>
      <c r="CA121" s="57"/>
      <c r="CB121" s="57"/>
      <c r="CC121" s="57"/>
      <c r="CD121" s="57"/>
      <c r="CE121" s="57"/>
      <c r="CF121" s="57"/>
      <c r="CG121" s="57"/>
      <c r="CH121" s="57"/>
      <c r="CI121" s="57"/>
      <c r="CJ121" s="57"/>
      <c r="CK121" s="57"/>
      <c r="CL121" s="57"/>
      <c r="CM121" s="57"/>
    </row>
    <row r="122" spans="1:91" s="19" customFormat="1">
      <c r="A122" s="95"/>
      <c r="B122" s="129"/>
      <c r="C122" s="159"/>
      <c r="D122" s="129"/>
      <c r="E122" s="159"/>
      <c r="F122" s="234"/>
      <c r="G122" s="236" t="str">
        <f>CONCATENATE(E111,".3")</f>
        <v>3.6.3</v>
      </c>
      <c r="H122" s="133"/>
      <c r="I122" s="134" t="s">
        <v>328</v>
      </c>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5"/>
      <c r="AZ122" s="130"/>
      <c r="BA122" s="1011"/>
      <c r="BB122" s="1012"/>
      <c r="BC122" s="1013"/>
      <c r="BD122" s="130"/>
      <c r="BE122" s="197"/>
      <c r="BF122" s="57"/>
      <c r="BG122" s="57"/>
      <c r="BH122" s="57"/>
      <c r="BI122" s="57"/>
      <c r="BJ122" s="147"/>
      <c r="BK122" s="149"/>
      <c r="BL122" s="149"/>
      <c r="BM122" s="149"/>
      <c r="BN122" s="149"/>
      <c r="BO122" s="149"/>
      <c r="BP122" s="124" t="str">
        <f>IF(OR(BA122="x",BA122=""),"",IF(AND($BO$28=1,BK122&lt;&gt;""),1,IF(AND($BO$28=2,BL122&lt;&gt;""),1,IF(AND($BO$28=3,BM122&lt;&gt;""),1,IF(AND($BO$28=4,BN122&lt;&gt;""),1,IF(AND($BO$28=5,BO122&lt;&gt;""),1,0))))))</f>
        <v/>
      </c>
      <c r="BQ122" s="65">
        <f>IF(BR113=0,0,IF(OR(BA122="x",BA122=""),0,BA122))</f>
        <v>0</v>
      </c>
      <c r="BR122" s="151"/>
      <c r="BS122" s="57"/>
      <c r="BT122" s="57"/>
      <c r="BU122" s="57"/>
      <c r="BV122" s="57"/>
      <c r="BW122" s="57"/>
      <c r="BX122" s="57"/>
      <c r="BY122" s="57"/>
      <c r="BZ122" s="57"/>
      <c r="CA122" s="57"/>
      <c r="CB122" s="57"/>
      <c r="CC122" s="57"/>
      <c r="CD122" s="57"/>
      <c r="CE122" s="57"/>
      <c r="CF122" s="57"/>
      <c r="CG122" s="57"/>
      <c r="CH122" s="57"/>
      <c r="CI122" s="57"/>
      <c r="CJ122" s="57"/>
      <c r="CK122" s="57"/>
      <c r="CL122" s="57"/>
      <c r="CM122" s="57"/>
    </row>
    <row r="123" spans="1:91" s="19" customFormat="1" ht="3.75" customHeight="1">
      <c r="A123" s="95"/>
      <c r="B123" s="129"/>
      <c r="C123" s="159"/>
      <c r="D123" s="129"/>
      <c r="E123" s="159"/>
      <c r="F123" s="234"/>
      <c r="G123" s="132"/>
      <c r="H123" s="136"/>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8"/>
      <c r="AZ123" s="130"/>
      <c r="BA123" s="129"/>
      <c r="BB123" s="129"/>
      <c r="BC123" s="129"/>
      <c r="BD123" s="130"/>
      <c r="BE123" s="197"/>
      <c r="BF123" s="57"/>
      <c r="BG123" s="57"/>
      <c r="BH123" s="57"/>
      <c r="BI123" s="57"/>
      <c r="BJ123" s="147"/>
      <c r="BK123" s="149"/>
      <c r="BL123" s="149"/>
      <c r="BM123" s="149"/>
      <c r="BN123" s="149"/>
      <c r="BO123" s="149"/>
      <c r="BP123" s="78"/>
      <c r="BQ123" s="78"/>
      <c r="BR123" s="84"/>
      <c r="BS123" s="57"/>
      <c r="BT123" s="57"/>
      <c r="BU123" s="57"/>
      <c r="BV123" s="57"/>
      <c r="BW123" s="57"/>
      <c r="BX123" s="57"/>
      <c r="BY123" s="57"/>
      <c r="BZ123" s="57"/>
      <c r="CA123" s="57"/>
      <c r="CB123" s="57"/>
      <c r="CC123" s="57"/>
      <c r="CD123" s="57"/>
      <c r="CE123" s="57"/>
      <c r="CF123" s="57"/>
      <c r="CG123" s="57"/>
      <c r="CH123" s="57"/>
      <c r="CI123" s="57"/>
      <c r="CJ123" s="57"/>
      <c r="CK123" s="57"/>
      <c r="CL123" s="57"/>
      <c r="CM123" s="57"/>
    </row>
    <row r="124" spans="1:91" s="19" customFormat="1">
      <c r="A124" s="95"/>
      <c r="B124" s="129"/>
      <c r="C124" s="159"/>
      <c r="D124" s="129"/>
      <c r="E124" s="159"/>
      <c r="F124" s="234"/>
      <c r="G124" s="236" t="str">
        <f>CONCATENATE(E111,".4")</f>
        <v>3.6.4</v>
      </c>
      <c r="H124" s="133"/>
      <c r="I124" s="134" t="s">
        <v>9</v>
      </c>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5"/>
      <c r="AZ124" s="130"/>
      <c r="BA124" s="1011"/>
      <c r="BB124" s="1012"/>
      <c r="BC124" s="1013"/>
      <c r="BD124" s="130"/>
      <c r="BE124" s="197"/>
      <c r="BF124" s="57"/>
      <c r="BG124" s="57"/>
      <c r="BH124" s="57"/>
      <c r="BI124" s="57"/>
      <c r="BJ124" s="147"/>
      <c r="BK124" s="149"/>
      <c r="BL124" s="149"/>
      <c r="BM124" s="149"/>
      <c r="BN124" s="149"/>
      <c r="BO124" s="149"/>
      <c r="BP124" s="124" t="str">
        <f>IF(OR(BA124="x",BA124=""),"",IF(AND($BO$28=1,BK124&lt;&gt;""),1,IF(AND($BO$28=2,BL124&lt;&gt;""),1,IF(AND($BO$28=3,BM124&lt;&gt;""),1,IF(AND($BO$28=4,BN124&lt;&gt;""),1,IF(AND($BO$28=5,BO124&lt;&gt;""),1,0))))))</f>
        <v/>
      </c>
      <c r="BQ124" s="65">
        <f>IF(BR113=0,0,IF(OR(BA124="x",BA124=""),0,BA124))</f>
        <v>0</v>
      </c>
      <c r="BR124" s="151"/>
      <c r="BS124" s="57"/>
      <c r="BT124" s="57"/>
      <c r="BU124" s="57"/>
      <c r="BV124" s="57"/>
      <c r="BW124" s="57"/>
      <c r="BX124" s="57"/>
      <c r="BY124" s="57"/>
      <c r="BZ124" s="57"/>
      <c r="CA124" s="57"/>
      <c r="CB124" s="57"/>
      <c r="CC124" s="57"/>
      <c r="CD124" s="57"/>
      <c r="CE124" s="57"/>
      <c r="CF124" s="57"/>
      <c r="CG124" s="57"/>
      <c r="CH124" s="57"/>
      <c r="CI124" s="57"/>
      <c r="CJ124" s="57"/>
      <c r="CK124" s="57"/>
      <c r="CL124" s="57"/>
      <c r="CM124" s="57"/>
    </row>
    <row r="125" spans="1:91" s="19" customFormat="1" ht="3.75" customHeight="1">
      <c r="A125" s="95"/>
      <c r="B125" s="129"/>
      <c r="C125" s="159"/>
      <c r="D125" s="158"/>
      <c r="E125" s="39"/>
      <c r="F125" s="40"/>
      <c r="G125" s="132"/>
      <c r="H125" s="136"/>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8"/>
      <c r="AZ125" s="130"/>
      <c r="BA125" s="129"/>
      <c r="BB125" s="129"/>
      <c r="BC125" s="129"/>
      <c r="BD125" s="130"/>
      <c r="BE125" s="197"/>
      <c r="BF125" s="57"/>
      <c r="BG125" s="57"/>
      <c r="BH125" s="57"/>
      <c r="BI125" s="57"/>
      <c r="BJ125" s="147"/>
      <c r="BK125" s="149"/>
      <c r="BL125" s="149"/>
      <c r="BM125" s="149"/>
      <c r="BN125" s="149"/>
      <c r="BO125" s="149"/>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c r="CL125" s="57"/>
      <c r="CM125" s="57"/>
    </row>
    <row r="126" spans="1:91" s="19" customFormat="1">
      <c r="A126" s="96"/>
      <c r="B126" s="137"/>
      <c r="C126" s="202"/>
      <c r="D126" s="203"/>
      <c r="E126" s="194"/>
      <c r="F126" s="204"/>
      <c r="G126" s="205"/>
      <c r="H126" s="206"/>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207"/>
      <c r="BF126" s="57"/>
      <c r="BG126" s="57"/>
      <c r="BH126" s="57"/>
      <c r="BI126" s="57"/>
      <c r="BJ126" s="80"/>
      <c r="BK126" s="81"/>
      <c r="BL126" s="81"/>
      <c r="BM126" s="81"/>
      <c r="BN126" s="81"/>
      <c r="BO126" s="81"/>
      <c r="BP126" s="161"/>
      <c r="BQ126" s="161"/>
      <c r="BR126" s="162"/>
      <c r="BS126" s="57"/>
      <c r="BT126" s="57"/>
      <c r="BU126" s="57"/>
      <c r="BV126" s="57"/>
      <c r="BW126" s="57"/>
      <c r="BX126" s="57"/>
      <c r="BY126" s="57"/>
      <c r="BZ126" s="57"/>
      <c r="CA126" s="57"/>
      <c r="CB126" s="57"/>
      <c r="CC126" s="57"/>
      <c r="CD126" s="57"/>
      <c r="CE126" s="57"/>
      <c r="CF126" s="57"/>
      <c r="CG126" s="57"/>
      <c r="CH126" s="57"/>
      <c r="CI126" s="57"/>
      <c r="CJ126" s="57"/>
      <c r="CK126" s="57"/>
      <c r="CL126" s="57"/>
      <c r="CM126" s="57"/>
    </row>
    <row r="127" spans="1:91" s="57" customFormat="1"/>
  </sheetData>
  <sheetProtection algorithmName="SHA-512" hashValue="SqpJ4UgEkre2MAMU3ojywT3Ffi36fegfce5k6irYyDvrUWiyOYAvpEq7c06yxcQP3W/cNfhkWwlEL5/KDhqkrg==" saltValue="F0OBYRhKLPAlLALtcDpXug==" spinCount="100000" sheet="1" selectLockedCells="1"/>
  <mergeCells count="100">
    <mergeCell ref="BA124:BC124"/>
    <mergeCell ref="BA97:BC97"/>
    <mergeCell ref="BA106:BC106"/>
    <mergeCell ref="BA108:BC108"/>
    <mergeCell ref="BJ5:BO5"/>
    <mergeCell ref="BA113:BC113"/>
    <mergeCell ref="BA115:BC115"/>
    <mergeCell ref="BA122:BC122"/>
    <mergeCell ref="BA51:BC51"/>
    <mergeCell ref="BA58:BC58"/>
    <mergeCell ref="BA44:BC44"/>
    <mergeCell ref="BJ28:BN28"/>
    <mergeCell ref="BA81:BC81"/>
    <mergeCell ref="BA83:BC83"/>
    <mergeCell ref="BA35:BC35"/>
    <mergeCell ref="BA33:BC33"/>
    <mergeCell ref="AZ29:BD29"/>
    <mergeCell ref="G111:AO111"/>
    <mergeCell ref="AP111:AY111"/>
    <mergeCell ref="AZ111:BD111"/>
    <mergeCell ref="BA90:BC90"/>
    <mergeCell ref="BA92:BC92"/>
    <mergeCell ref="G95:AO95"/>
    <mergeCell ref="AP95:AY95"/>
    <mergeCell ref="AZ95:BD95"/>
    <mergeCell ref="BA99:BC99"/>
    <mergeCell ref="G79:AO79"/>
    <mergeCell ref="AP79:AY79"/>
    <mergeCell ref="AZ79:BD79"/>
    <mergeCell ref="BA65:BC65"/>
    <mergeCell ref="BA67:BC67"/>
    <mergeCell ref="BA74:BC74"/>
    <mergeCell ref="BA76:BC76"/>
    <mergeCell ref="G47:AO47"/>
    <mergeCell ref="AP47:AY47"/>
    <mergeCell ref="AZ47:BD47"/>
    <mergeCell ref="BA49:BC49"/>
    <mergeCell ref="G63:AO63"/>
    <mergeCell ref="AP63:AY63"/>
    <mergeCell ref="AZ63:BD63"/>
    <mergeCell ref="BA60:BC60"/>
    <mergeCell ref="B21:E21"/>
    <mergeCell ref="AA11:AD12"/>
    <mergeCell ref="AE11:AN12"/>
    <mergeCell ref="AS11:AU12"/>
    <mergeCell ref="K11:Z12"/>
    <mergeCell ref="B20:E20"/>
    <mergeCell ref="B15:E16"/>
    <mergeCell ref="B19:E19"/>
    <mergeCell ref="B18:E18"/>
    <mergeCell ref="B11:J12"/>
    <mergeCell ref="AO11:AR12"/>
    <mergeCell ref="F18:AY18"/>
    <mergeCell ref="F19:AY19"/>
    <mergeCell ref="B14:BD14"/>
    <mergeCell ref="BA42:BC42"/>
    <mergeCell ref="J7:K7"/>
    <mergeCell ref="AY7:BC7"/>
    <mergeCell ref="F21:AY21"/>
    <mergeCell ref="B23:AY23"/>
    <mergeCell ref="B17:E17"/>
    <mergeCell ref="AZ19:BD19"/>
    <mergeCell ref="F20:AY20"/>
    <mergeCell ref="AZ20:BD20"/>
    <mergeCell ref="AO26:AQ26"/>
    <mergeCell ref="G31:AO31"/>
    <mergeCell ref="AP31:AY31"/>
    <mergeCell ref="E29:AU29"/>
    <mergeCell ref="AZ31:BD31"/>
    <mergeCell ref="AZ23:BD23"/>
    <mergeCell ref="B22:E22"/>
    <mergeCell ref="AZ22:BD22"/>
    <mergeCell ref="Q3:AP5"/>
    <mergeCell ref="AY5:BC5"/>
    <mergeCell ref="Q6:AP7"/>
    <mergeCell ref="AY3:BC3"/>
    <mergeCell ref="F22:AY22"/>
    <mergeCell ref="B9:J10"/>
    <mergeCell ref="AV11:AX12"/>
    <mergeCell ref="AO9:AR10"/>
    <mergeCell ref="AS9:BD10"/>
    <mergeCell ref="K9:Z10"/>
    <mergeCell ref="AA9:AF10"/>
    <mergeCell ref="AG9:AN10"/>
    <mergeCell ref="AY11:BD12"/>
    <mergeCell ref="F15:AY16"/>
    <mergeCell ref="F17:AY17"/>
    <mergeCell ref="BP15:BR15"/>
    <mergeCell ref="AZ15:BD16"/>
    <mergeCell ref="AZ17:BD17"/>
    <mergeCell ref="AZ18:BD18"/>
    <mergeCell ref="AZ21:BD21"/>
    <mergeCell ref="BP28:BR28"/>
    <mergeCell ref="C26:H26"/>
    <mergeCell ref="AU26:AX26"/>
    <mergeCell ref="BA26:BC26"/>
    <mergeCell ref="K26:S26"/>
    <mergeCell ref="V26:W26"/>
    <mergeCell ref="Z26:AA26"/>
    <mergeCell ref="AE26:AL26"/>
  </mergeCells>
  <phoneticPr fontId="9" type="noConversion"/>
  <conditionalFormatting sqref="BK33:BO33 BK81:BO81 BK97:BO97 BK49:BO49 BK65:BO65">
    <cfRule type="cellIs" dxfId="407" priority="26" stopIfTrue="1" operator="equal">
      <formula>""</formula>
    </cfRule>
  </conditionalFormatting>
  <conditionalFormatting sqref="AZ30:BD30 AZ31 AZ95 AZ79 AZ47 AZ63 AZ111">
    <cfRule type="cellIs" dxfId="406" priority="27" stopIfTrue="1" operator="equal">
      <formula>"Green"</formula>
    </cfRule>
    <cfRule type="cellIs" dxfId="405" priority="28" stopIfTrue="1" operator="equal">
      <formula>"Yellow"</formula>
    </cfRule>
    <cfRule type="cellIs" dxfId="404" priority="29" stopIfTrue="1" operator="equal">
      <formula>"Red"</formula>
    </cfRule>
  </conditionalFormatting>
  <conditionalFormatting sqref="AS7">
    <cfRule type="cellIs" dxfId="403" priority="30" stopIfTrue="1" operator="equal">
      <formula>"X"</formula>
    </cfRule>
  </conditionalFormatting>
  <conditionalFormatting sqref="BP5">
    <cfRule type="expression" dxfId="402" priority="31" stopIfTrue="1">
      <formula>IF(AND(BP5="",#REF!&gt;""),TRUE,FALSE)</formula>
    </cfRule>
  </conditionalFormatting>
  <conditionalFormatting sqref="BA97:BC97 BA81:BC81 BA65:BC65 BA49:BC49 BA33:BC33">
    <cfRule type="expression" dxfId="401" priority="32" stopIfTrue="1">
      <formula>IF(BJ33="No",TRUE,FALSE)</formula>
    </cfRule>
    <cfRule type="expression" dxfId="400" priority="33" stopIfTrue="1">
      <formula>IF(OR(I33="",BA33="x",BR33=0),TRUE,FALSE)</formula>
    </cfRule>
    <cfRule type="expression" dxfId="399" priority="34" stopIfTrue="1">
      <formula>IF(AND(BA33&lt;&gt;"Y",BA33&lt;&gt;"N",BA33&lt;&gt;""),TRUE,FALSE)</formula>
    </cfRule>
  </conditionalFormatting>
  <conditionalFormatting sqref="BA99:BC99 BA83:BC83 BA67:BC67 BA51:BC51 BA35:BC35">
    <cfRule type="expression" dxfId="398" priority="35" stopIfTrue="1">
      <formula>IF(OR(BR33=0,BJ33="No"),TRUE,FALSE)</formula>
    </cfRule>
    <cfRule type="expression" dxfId="397" priority="36" stopIfTrue="1">
      <formula>IF(BA33="x",TRUE,FALSE)</formula>
    </cfRule>
    <cfRule type="cellIs" dxfId="396" priority="37" stopIfTrue="1" operator="greaterThan">
      <formula>2</formula>
    </cfRule>
  </conditionalFormatting>
  <conditionalFormatting sqref="BA106:BC106 BA90:BC90 BA74:BC74 BA58:BC58 BA42:BC42">
    <cfRule type="expression" dxfId="395" priority="38" stopIfTrue="1">
      <formula>IF(OR(BR33=0,BJ33="No"),TRUE,FALSE)</formula>
    </cfRule>
    <cfRule type="expression" dxfId="394" priority="39" stopIfTrue="1">
      <formula>IF(BA33="x",TRUE,FALSE)</formula>
    </cfRule>
    <cfRule type="cellIs" dxfId="393" priority="40" stopIfTrue="1" operator="greaterThan">
      <formula>2</formula>
    </cfRule>
  </conditionalFormatting>
  <conditionalFormatting sqref="BA108:BC108 BA92:BC92 BA76:BC76 BA60:BC60 BA44:BC44">
    <cfRule type="expression" dxfId="392" priority="41" stopIfTrue="1">
      <formula>IF(OR(BR33=0,BJ33="No"),TRUE,FALSE)</formula>
    </cfRule>
    <cfRule type="expression" dxfId="391" priority="42" stopIfTrue="1">
      <formula>IF(BA33="x",TRUE,FALSE)</formula>
    </cfRule>
    <cfRule type="cellIs" dxfId="390" priority="43" stopIfTrue="1" operator="greaterThan">
      <formula>2</formula>
    </cfRule>
  </conditionalFormatting>
  <conditionalFormatting sqref="AY5:BC5">
    <cfRule type="cellIs" dxfId="389" priority="44" stopIfTrue="1" operator="between">
      <formula>0.845</formula>
      <formula>1.1</formula>
    </cfRule>
    <cfRule type="cellIs" dxfId="388" priority="45" stopIfTrue="1" operator="between">
      <formula>0.745</formula>
      <formula>0.8449</formula>
    </cfRule>
    <cfRule type="cellIs" dxfId="387" priority="46" stopIfTrue="1" operator="between">
      <formula>0</formula>
      <formula>0.7449</formula>
    </cfRule>
  </conditionalFormatting>
  <conditionalFormatting sqref="AZ17:BD23">
    <cfRule type="cellIs" dxfId="386" priority="47" stopIfTrue="1" operator="between">
      <formula>0.845</formula>
      <formula>1.1</formula>
    </cfRule>
    <cfRule type="cellIs" dxfId="385" priority="48" stopIfTrue="1" operator="between">
      <formula>0.745</formula>
      <formula>0.8449</formula>
    </cfRule>
    <cfRule type="cellIs" dxfId="384" priority="49" stopIfTrue="1" operator="between">
      <formula>0</formula>
      <formula>0.7449</formula>
    </cfRule>
  </conditionalFormatting>
  <conditionalFormatting sqref="BA113:BC113">
    <cfRule type="expression" dxfId="383" priority="2" stopIfTrue="1">
      <formula>IF(BJ113="No",TRUE,FALSE)</formula>
    </cfRule>
    <cfRule type="expression" dxfId="382" priority="3" stopIfTrue="1">
      <formula>IF(OR(I113="",BA113="x",BR113=0),TRUE,FALSE)</formula>
    </cfRule>
    <cfRule type="expression" dxfId="381" priority="4" stopIfTrue="1">
      <formula>IF(AND(BA113&lt;&gt;"Y",BA113&lt;&gt;"N",BA113&lt;&gt;""),TRUE,FALSE)</formula>
    </cfRule>
  </conditionalFormatting>
  <conditionalFormatting sqref="BA115:BC115">
    <cfRule type="expression" dxfId="380" priority="5" stopIfTrue="1">
      <formula>IF(OR(BR113=0,BJ113="No"),TRUE,FALSE)</formula>
    </cfRule>
    <cfRule type="expression" dxfId="379" priority="6" stopIfTrue="1">
      <formula>IF(BA113="x",TRUE,FALSE)</formula>
    </cfRule>
    <cfRule type="cellIs" dxfId="378" priority="7" stopIfTrue="1" operator="greaterThan">
      <formula>2</formula>
    </cfRule>
  </conditionalFormatting>
  <conditionalFormatting sqref="BA122:BC122">
    <cfRule type="expression" dxfId="377" priority="8" stopIfTrue="1">
      <formula>IF(OR(BR113=0,BJ113="No"),TRUE,FALSE)</formula>
    </cfRule>
    <cfRule type="expression" dxfId="376" priority="9" stopIfTrue="1">
      <formula>IF(BA113="x",TRUE,FALSE)</formula>
    </cfRule>
    <cfRule type="cellIs" dxfId="375" priority="10" stopIfTrue="1" operator="greaterThan">
      <formula>2</formula>
    </cfRule>
  </conditionalFormatting>
  <conditionalFormatting sqref="BA124:BC124">
    <cfRule type="expression" dxfId="374" priority="11" stopIfTrue="1">
      <formula>IF(OR(BR113=0,BJ113="No"),TRUE,FALSE)</formula>
    </cfRule>
    <cfRule type="expression" dxfId="373" priority="12" stopIfTrue="1">
      <formula>IF(BA113="x",TRUE,FALSE)</formula>
    </cfRule>
    <cfRule type="cellIs" dxfId="372" priority="13" stopIfTrue="1" operator="greaterThan">
      <formula>2</formula>
    </cfRule>
  </conditionalFormatting>
  <conditionalFormatting sqref="BK113:BO113">
    <cfRule type="cellIs" dxfId="371" priority="1" stopIfTrue="1" operator="equal">
      <formula>""</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CQ127"/>
  <sheetViews>
    <sheetView showRowColHeaders="0" topLeftCell="A86" zoomScale="130" zoomScaleNormal="130" workbookViewId="0">
      <selection activeCell="AG9" sqref="AG9:AR10"/>
    </sheetView>
  </sheetViews>
  <sheetFormatPr baseColWidth="10" defaultColWidth="9.19921875" defaultRowHeight="13"/>
  <cols>
    <col min="1" max="1" width="1" style="342"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58" width="2.796875" style="339" customWidth="1"/>
    <col min="59" max="59" width="0.796875" style="339" customWidth="1"/>
    <col min="60" max="60" width="2.796875" style="339" customWidth="1"/>
    <col min="61" max="61" width="0.796875" style="339" customWidth="1"/>
    <col min="62" max="64" width="7.796875" style="339" hidden="1" customWidth="1"/>
    <col min="65" max="67" width="7.796875" style="462" hidden="1" customWidth="1"/>
    <col min="68" max="68" width="7.796875" style="339" hidden="1" customWidth="1"/>
    <col min="69" max="70" width="7.796875" style="475" hidden="1" customWidth="1"/>
    <col min="71" max="73" width="2.796875" style="339" customWidth="1"/>
    <col min="74" max="16384" width="9.19921875" style="339"/>
  </cols>
  <sheetData>
    <row r="1" spans="1:95" s="19" customFormat="1" ht="4.5" customHeight="1">
      <c r="A1" s="183"/>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339"/>
      <c r="CM1" s="339"/>
      <c r="CN1" s="339"/>
      <c r="CO1" s="339"/>
      <c r="CP1" s="339"/>
      <c r="CQ1" s="18"/>
    </row>
    <row r="2" spans="1:95" s="19" customFormat="1" ht="4.5" customHeight="1">
      <c r="A2" s="183"/>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5"/>
      <c r="BC2" s="15"/>
      <c r="BD2" s="17"/>
      <c r="BE2" s="44"/>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c r="CL2" s="339"/>
      <c r="CM2" s="339"/>
      <c r="CN2" s="339"/>
      <c r="CO2" s="339"/>
      <c r="CP2" s="339"/>
      <c r="CQ2" s="18"/>
    </row>
    <row r="3" spans="1:95" s="19" customFormat="1" ht="12.75" customHeight="1">
      <c r="A3" s="176"/>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IF('Cover Page'!AY3="","",'Cover Page'!AY3)</f>
        <v/>
      </c>
      <c r="AZ3" s="996"/>
      <c r="BA3" s="996"/>
      <c r="BB3" s="996"/>
      <c r="BC3" s="997"/>
      <c r="BD3" s="4"/>
      <c r="BE3" s="44"/>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c r="CL3" s="339"/>
      <c r="CM3" s="339"/>
      <c r="CN3" s="339"/>
      <c r="CO3" s="339"/>
      <c r="CP3" s="339"/>
      <c r="CQ3" s="18"/>
    </row>
    <row r="4" spans="1:95" s="19" customFormat="1" ht="4.5" customHeight="1">
      <c r="A4" s="176"/>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94"/>
      <c r="BC4" s="94"/>
      <c r="BD4" s="4"/>
      <c r="BE4" s="44"/>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c r="CL4" s="339"/>
      <c r="CM4" s="339"/>
      <c r="CN4" s="339"/>
      <c r="CO4" s="339"/>
      <c r="CP4" s="339"/>
      <c r="CQ4" s="18"/>
    </row>
    <row r="5" spans="1:95" s="19" customFormat="1" ht="12.75" customHeight="1">
      <c r="A5" s="176"/>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4"/>
      <c r="BE5" s="44"/>
      <c r="BF5" s="62"/>
      <c r="BG5" s="57"/>
      <c r="BH5" s="57"/>
      <c r="BI5" s="57"/>
      <c r="BJ5" s="1072" t="s">
        <v>87</v>
      </c>
      <c r="BK5" s="1073"/>
      <c r="BL5" s="1073"/>
      <c r="BM5" s="1073"/>
      <c r="BN5" s="1073"/>
      <c r="BO5" s="1073"/>
      <c r="BP5" s="225">
        <f>IF(BR23="",0,IF(MIN(BR17:BR22)&lt;0.75,1,0))</f>
        <v>0</v>
      </c>
      <c r="BQ5" s="61"/>
      <c r="BR5" s="61"/>
      <c r="BS5" s="57"/>
      <c r="BT5" s="57"/>
      <c r="BU5" s="57"/>
      <c r="BV5" s="57"/>
      <c r="BW5" s="57"/>
      <c r="BX5" s="57"/>
      <c r="BY5" s="57"/>
      <c r="BZ5" s="57"/>
      <c r="CA5" s="57"/>
      <c r="CB5" s="57"/>
      <c r="CC5" s="57"/>
      <c r="CD5" s="57"/>
      <c r="CE5" s="57"/>
      <c r="CF5" s="57"/>
      <c r="CG5" s="57"/>
      <c r="CH5" s="57"/>
      <c r="CI5" s="57"/>
      <c r="CJ5" s="57"/>
      <c r="CK5" s="57"/>
      <c r="CL5" s="339"/>
      <c r="CM5" s="339"/>
      <c r="CN5" s="339"/>
      <c r="CO5" s="339"/>
      <c r="CP5" s="339"/>
      <c r="CQ5" s="18"/>
    </row>
    <row r="6" spans="1:95" s="19" customFormat="1" ht="4.5" customHeight="1">
      <c r="A6" s="176"/>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IF(AND($BH$7="",$BH$9=""),"",IF($BH$9="",#REF!,#REF!))</f>
        <v/>
      </c>
      <c r="BA6" s="89"/>
      <c r="BB6" s="89"/>
      <c r="BC6" s="89"/>
      <c r="BD6" s="4"/>
      <c r="BE6" s="44"/>
      <c r="BF6" s="62"/>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c r="CL6" s="339"/>
      <c r="CM6" s="339"/>
      <c r="CN6" s="339"/>
      <c r="CO6" s="339"/>
      <c r="CP6" s="339"/>
      <c r="CQ6" s="18"/>
    </row>
    <row r="7" spans="1:95" s="19" customFormat="1" ht="12.75" customHeight="1">
      <c r="A7" s="176"/>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7"/>
      <c r="BB7" s="1007"/>
      <c r="BC7" s="1008"/>
      <c r="BD7" s="4"/>
      <c r="BE7" s="44"/>
      <c r="BF7" s="62"/>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c r="CL7" s="339"/>
      <c r="CM7" s="339"/>
      <c r="CN7" s="339"/>
      <c r="CO7" s="339"/>
      <c r="CP7" s="339"/>
      <c r="CQ7" s="18"/>
    </row>
    <row r="8" spans="1:95" s="19" customFormat="1" ht="4.5" customHeight="1">
      <c r="A8" s="184"/>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4"/>
      <c r="BC8" s="24"/>
      <c r="BD8" s="25"/>
      <c r="BE8" s="44"/>
      <c r="BF8" s="62"/>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c r="CL8" s="339"/>
      <c r="CM8" s="339"/>
      <c r="CN8" s="339"/>
      <c r="CO8" s="339"/>
      <c r="CP8" s="339"/>
      <c r="CQ8" s="18"/>
    </row>
    <row r="9" spans="1:95" s="19" customFormat="1">
      <c r="A9" s="53"/>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44"/>
      <c r="BF9" s="62"/>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c r="CL9" s="339"/>
      <c r="CM9" s="339"/>
      <c r="CN9" s="339"/>
      <c r="CO9" s="339"/>
      <c r="CP9" s="339"/>
      <c r="CQ9" s="18"/>
    </row>
    <row r="10" spans="1:95" s="19" customFormat="1" ht="4.5" customHeight="1">
      <c r="A10" s="53"/>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44"/>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c r="CL10" s="339"/>
      <c r="CM10" s="339"/>
      <c r="CN10" s="339"/>
      <c r="CO10" s="339"/>
      <c r="CP10" s="339"/>
      <c r="CQ10" s="18"/>
    </row>
    <row r="11" spans="1:95" s="19" customFormat="1" ht="4.5" customHeight="1">
      <c r="A11" s="94"/>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44"/>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c r="CL11" s="339"/>
      <c r="CM11" s="339"/>
      <c r="CN11" s="339"/>
      <c r="CO11" s="339"/>
      <c r="CP11" s="339"/>
      <c r="CQ11" s="18"/>
    </row>
    <row r="12" spans="1:95"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44"/>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c r="CL12" s="339"/>
      <c r="CM12" s="339"/>
      <c r="CN12" s="339"/>
      <c r="CO12" s="339"/>
      <c r="CP12" s="339"/>
      <c r="CQ12" s="18"/>
    </row>
    <row r="13" spans="1:95" s="19" customFormat="1" ht="4.5" customHeight="1">
      <c r="A13" s="5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44"/>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c r="CL13" s="339"/>
      <c r="CM13" s="339"/>
      <c r="CN13" s="339"/>
      <c r="CO13" s="339"/>
      <c r="CP13" s="339"/>
      <c r="CQ13" s="18"/>
    </row>
    <row r="14" spans="1:95" s="1" customFormat="1" ht="14">
      <c r="A14" s="53"/>
      <c r="B14" s="1066" t="s">
        <v>118</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2"/>
      <c r="BF14" s="52"/>
      <c r="BG14" s="49"/>
      <c r="BH14" s="49"/>
      <c r="BI14" s="49"/>
      <c r="BJ14" s="67" t="s">
        <v>17</v>
      </c>
      <c r="BK14" s="68"/>
      <c r="BL14" s="68"/>
      <c r="BM14" s="68"/>
      <c r="BN14" s="68"/>
      <c r="BO14" s="68"/>
      <c r="BP14" s="68"/>
      <c r="BQ14" s="68"/>
      <c r="BR14" s="69"/>
      <c r="BS14" s="49"/>
      <c r="BT14" s="49"/>
      <c r="BU14" s="49"/>
      <c r="BV14" s="49"/>
      <c r="BW14" s="49"/>
      <c r="BX14" s="49"/>
      <c r="BY14" s="49"/>
      <c r="BZ14" s="49"/>
      <c r="CA14" s="49"/>
      <c r="CB14" s="49"/>
      <c r="CC14" s="49"/>
      <c r="CD14" s="49"/>
      <c r="CE14" s="49"/>
      <c r="CF14" s="49"/>
      <c r="CG14" s="49"/>
      <c r="CH14" s="49"/>
      <c r="CI14" s="49"/>
      <c r="CJ14" s="49"/>
      <c r="CK14" s="49"/>
      <c r="CL14" s="342"/>
      <c r="CM14" s="342"/>
      <c r="CN14" s="342"/>
      <c r="CO14" s="342"/>
      <c r="CP14" s="342"/>
      <c r="CQ14" s="3"/>
    </row>
    <row r="15" spans="1:95" s="1" customFormat="1" ht="12" customHeight="1">
      <c r="A15" s="53"/>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2"/>
      <c r="BF15" s="52"/>
      <c r="BG15" s="49"/>
      <c r="BH15" s="49"/>
      <c r="BI15" s="49"/>
      <c r="BJ15" s="100"/>
      <c r="BK15" s="101"/>
      <c r="BL15" s="102"/>
      <c r="BM15" s="102"/>
      <c r="BN15" s="102"/>
      <c r="BO15" s="102"/>
      <c r="BP15" s="1037"/>
      <c r="BQ15" s="1038"/>
      <c r="BR15" s="1039"/>
      <c r="BS15" s="49"/>
      <c r="BT15" s="49"/>
      <c r="BU15" s="49"/>
      <c r="BV15" s="49"/>
      <c r="BW15" s="49"/>
      <c r="BX15" s="49"/>
      <c r="BY15" s="49"/>
      <c r="BZ15" s="49"/>
      <c r="CA15" s="49"/>
      <c r="CB15" s="49"/>
      <c r="CC15" s="49"/>
      <c r="CD15" s="49"/>
      <c r="CE15" s="49"/>
      <c r="CF15" s="49"/>
      <c r="CG15" s="49"/>
      <c r="CH15" s="49"/>
      <c r="CI15" s="49"/>
      <c r="CJ15" s="49"/>
      <c r="CK15" s="49"/>
      <c r="CL15" s="342"/>
      <c r="CM15" s="342"/>
      <c r="CN15" s="342"/>
      <c r="CO15" s="342"/>
      <c r="CP15" s="342"/>
      <c r="CQ15" s="3"/>
    </row>
    <row r="16" spans="1:95" s="1" customFormat="1" ht="8.25" customHeight="1">
      <c r="A16" s="94"/>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2"/>
      <c r="BF16" s="52"/>
      <c r="BG16" s="49"/>
      <c r="BH16" s="49"/>
      <c r="BI16" s="49"/>
      <c r="BJ16" s="103"/>
      <c r="BK16" s="53"/>
      <c r="BL16" s="90"/>
      <c r="BM16" s="90"/>
      <c r="BN16" s="90"/>
      <c r="BO16" s="90"/>
      <c r="BP16" s="106" t="s">
        <v>85</v>
      </c>
      <c r="BQ16" s="107" t="s">
        <v>84</v>
      </c>
      <c r="BR16" s="108" t="s">
        <v>77</v>
      </c>
      <c r="BS16" s="49"/>
      <c r="BT16" s="49"/>
      <c r="BU16" s="49"/>
      <c r="BV16" s="49"/>
      <c r="BW16" s="49"/>
      <c r="BX16" s="49"/>
      <c r="BY16" s="49"/>
      <c r="BZ16" s="49"/>
      <c r="CA16" s="49"/>
      <c r="CB16" s="49"/>
      <c r="CC16" s="49"/>
      <c r="CD16" s="49"/>
      <c r="CE16" s="49"/>
      <c r="CF16" s="49"/>
      <c r="CG16" s="49"/>
      <c r="CH16" s="49"/>
      <c r="CI16" s="49"/>
      <c r="CJ16" s="49"/>
      <c r="CK16" s="49"/>
      <c r="CL16" s="342"/>
      <c r="CM16" s="342"/>
      <c r="CN16" s="342"/>
      <c r="CO16" s="342"/>
      <c r="CP16" s="342"/>
      <c r="CQ16" s="3"/>
    </row>
    <row r="17" spans="1:95" s="1" customFormat="1">
      <c r="A17" s="53"/>
      <c r="B17" s="1014">
        <v>1</v>
      </c>
      <c r="C17" s="1015"/>
      <c r="D17" s="1015"/>
      <c r="E17" s="1016"/>
      <c r="F17" s="1017" t="s">
        <v>120</v>
      </c>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1017"/>
      <c r="AS17" s="1017"/>
      <c r="AT17" s="1017"/>
      <c r="AU17" s="1017"/>
      <c r="AV17" s="1017"/>
      <c r="AW17" s="1017"/>
      <c r="AX17" s="1017"/>
      <c r="AY17" s="1017"/>
      <c r="AZ17" s="1018" t="str">
        <f>IF(BR17="","",BR17)</f>
        <v/>
      </c>
      <c r="BA17" s="1019"/>
      <c r="BB17" s="1019"/>
      <c r="BC17" s="1019"/>
      <c r="BD17" s="1020"/>
      <c r="BE17" s="2"/>
      <c r="BF17" s="52"/>
      <c r="BG17" s="49"/>
      <c r="BH17" s="49"/>
      <c r="BI17" s="49"/>
      <c r="BJ17" s="103"/>
      <c r="BK17" s="53"/>
      <c r="BL17" s="113"/>
      <c r="BM17" s="113"/>
      <c r="BN17" s="113"/>
      <c r="BO17" s="113" t="s">
        <v>39</v>
      </c>
      <c r="BP17" s="114">
        <f>BP31</f>
        <v>0</v>
      </c>
      <c r="BQ17" s="114">
        <f>BQ31</f>
        <v>0</v>
      </c>
      <c r="BR17" s="109" t="str">
        <f t="shared" ref="BR17:BR23" si="0">IF(BP17=0,"",BQ17/BP17)</f>
        <v/>
      </c>
      <c r="BS17" s="49"/>
      <c r="BT17" s="49"/>
      <c r="BU17" s="49"/>
      <c r="BV17" s="49"/>
      <c r="BW17" s="49"/>
      <c r="BX17" s="49"/>
      <c r="BY17" s="49"/>
      <c r="BZ17" s="49"/>
      <c r="CA17" s="49"/>
      <c r="CB17" s="49"/>
      <c r="CC17" s="49"/>
      <c r="CD17" s="49"/>
      <c r="CE17" s="49"/>
      <c r="CF17" s="49"/>
      <c r="CG17" s="49"/>
      <c r="CH17" s="49"/>
      <c r="CI17" s="49"/>
      <c r="CJ17" s="49"/>
      <c r="CK17" s="49"/>
      <c r="CL17" s="342"/>
      <c r="CM17" s="342"/>
      <c r="CN17" s="342"/>
      <c r="CO17" s="342"/>
      <c r="CP17" s="342"/>
      <c r="CQ17" s="3"/>
    </row>
    <row r="18" spans="1:95" s="1" customFormat="1">
      <c r="A18" s="53"/>
      <c r="B18" s="1014">
        <v>2</v>
      </c>
      <c r="C18" s="1015"/>
      <c r="D18" s="1015"/>
      <c r="E18" s="1016"/>
      <c r="F18" s="1017" t="s">
        <v>162</v>
      </c>
      <c r="G18" s="1017"/>
      <c r="H18" s="1017"/>
      <c r="I18" s="1017"/>
      <c r="J18" s="1017"/>
      <c r="K18" s="1017"/>
      <c r="L18" s="1017"/>
      <c r="M18" s="1017"/>
      <c r="N18" s="1017"/>
      <c r="O18" s="1017"/>
      <c r="P18" s="1017"/>
      <c r="Q18" s="1017"/>
      <c r="R18" s="1017"/>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1017"/>
      <c r="AS18" s="1017"/>
      <c r="AT18" s="1017"/>
      <c r="AU18" s="1017"/>
      <c r="AV18" s="1017"/>
      <c r="AW18" s="1017"/>
      <c r="AX18" s="1017"/>
      <c r="AY18" s="1017"/>
      <c r="AZ18" s="1018" t="str">
        <f t="shared" ref="AZ18:AZ23" si="1">IF(BR18="","",BR18)</f>
        <v/>
      </c>
      <c r="BA18" s="1019"/>
      <c r="BB18" s="1019"/>
      <c r="BC18" s="1019"/>
      <c r="BD18" s="1020"/>
      <c r="BE18" s="2"/>
      <c r="BF18" s="52"/>
      <c r="BG18" s="49"/>
      <c r="BH18" s="49"/>
      <c r="BI18" s="49"/>
      <c r="BJ18" s="103"/>
      <c r="BK18" s="53"/>
      <c r="BL18" s="113"/>
      <c r="BM18" s="113"/>
      <c r="BN18" s="113"/>
      <c r="BO18" s="113" t="s">
        <v>40</v>
      </c>
      <c r="BP18" s="114">
        <f>BP47</f>
        <v>0</v>
      </c>
      <c r="BQ18" s="114">
        <f>BQ47</f>
        <v>0</v>
      </c>
      <c r="BR18" s="109" t="str">
        <f t="shared" si="0"/>
        <v/>
      </c>
      <c r="BS18" s="49"/>
      <c r="BT18" s="49"/>
      <c r="BU18" s="49"/>
      <c r="BV18" s="49"/>
      <c r="BW18" s="49"/>
      <c r="BX18" s="49"/>
      <c r="BY18" s="49"/>
      <c r="BZ18" s="49"/>
      <c r="CA18" s="49"/>
      <c r="CB18" s="49"/>
      <c r="CC18" s="49"/>
      <c r="CD18" s="49"/>
      <c r="CE18" s="49"/>
      <c r="CF18" s="49"/>
      <c r="CG18" s="49"/>
      <c r="CH18" s="49"/>
      <c r="CI18" s="49"/>
      <c r="CJ18" s="49"/>
      <c r="CK18" s="49"/>
      <c r="CL18" s="342"/>
      <c r="CM18" s="342"/>
      <c r="CN18" s="342"/>
      <c r="CO18" s="342"/>
      <c r="CP18" s="342"/>
      <c r="CQ18" s="3"/>
    </row>
    <row r="19" spans="1:95" s="1" customFormat="1">
      <c r="A19" s="53"/>
      <c r="B19" s="1014">
        <v>3</v>
      </c>
      <c r="C19" s="1015"/>
      <c r="D19" s="1015"/>
      <c r="E19" s="1016"/>
      <c r="F19" s="1017" t="s">
        <v>121</v>
      </c>
      <c r="G19" s="1017"/>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7"/>
      <c r="AT19" s="1017"/>
      <c r="AU19" s="1017"/>
      <c r="AV19" s="1017"/>
      <c r="AW19" s="1017"/>
      <c r="AX19" s="1017"/>
      <c r="AY19" s="1017"/>
      <c r="AZ19" s="1018" t="str">
        <f t="shared" si="1"/>
        <v/>
      </c>
      <c r="BA19" s="1019"/>
      <c r="BB19" s="1019"/>
      <c r="BC19" s="1019"/>
      <c r="BD19" s="1020"/>
      <c r="BE19" s="2"/>
      <c r="BF19" s="52"/>
      <c r="BG19" s="49"/>
      <c r="BH19" s="49"/>
      <c r="BI19" s="49"/>
      <c r="BJ19" s="103"/>
      <c r="BK19" s="53"/>
      <c r="BL19" s="113"/>
      <c r="BM19" s="113"/>
      <c r="BN19" s="113"/>
      <c r="BO19" s="113" t="s">
        <v>41</v>
      </c>
      <c r="BP19" s="114">
        <f>BP63</f>
        <v>0</v>
      </c>
      <c r="BQ19" s="114">
        <f>BQ63</f>
        <v>0</v>
      </c>
      <c r="BR19" s="109" t="str">
        <f t="shared" si="0"/>
        <v/>
      </c>
      <c r="BS19" s="49"/>
      <c r="BT19" s="49"/>
      <c r="BU19" s="49"/>
      <c r="BV19" s="49"/>
      <c r="BW19" s="49"/>
      <c r="BX19" s="49"/>
      <c r="BY19" s="49"/>
      <c r="BZ19" s="49"/>
      <c r="CA19" s="49"/>
      <c r="CB19" s="49"/>
      <c r="CC19" s="49"/>
      <c r="CD19" s="49"/>
      <c r="CE19" s="49"/>
      <c r="CF19" s="49"/>
      <c r="CG19" s="49"/>
      <c r="CH19" s="49"/>
      <c r="CI19" s="49"/>
      <c r="CJ19" s="49"/>
      <c r="CK19" s="49"/>
      <c r="CL19" s="342"/>
      <c r="CM19" s="342"/>
      <c r="CN19" s="342"/>
      <c r="CO19" s="342"/>
      <c r="CP19" s="342"/>
      <c r="CQ19" s="3"/>
    </row>
    <row r="20" spans="1:95" s="1" customFormat="1">
      <c r="A20" s="53"/>
      <c r="B20" s="1014">
        <v>4</v>
      </c>
      <c r="C20" s="1015"/>
      <c r="D20" s="1015"/>
      <c r="E20" s="1016"/>
      <c r="F20" s="1017" t="s">
        <v>122</v>
      </c>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017"/>
      <c r="AZ20" s="1018" t="str">
        <f t="shared" si="1"/>
        <v/>
      </c>
      <c r="BA20" s="1019"/>
      <c r="BB20" s="1019"/>
      <c r="BC20" s="1019"/>
      <c r="BD20" s="1020"/>
      <c r="BE20" s="2"/>
      <c r="BF20" s="52"/>
      <c r="BG20" s="49"/>
      <c r="BH20" s="49"/>
      <c r="BI20" s="49"/>
      <c r="BJ20" s="103"/>
      <c r="BK20" s="53"/>
      <c r="BL20" s="113"/>
      <c r="BM20" s="113"/>
      <c r="BN20" s="113"/>
      <c r="BO20" s="113" t="s">
        <v>42</v>
      </c>
      <c r="BP20" s="114">
        <f>BP79</f>
        <v>0</v>
      </c>
      <c r="BQ20" s="114">
        <f>BQ79</f>
        <v>0</v>
      </c>
      <c r="BR20" s="109" t="str">
        <f t="shared" si="0"/>
        <v/>
      </c>
      <c r="BS20" s="49"/>
      <c r="BT20" s="49"/>
      <c r="BU20" s="49"/>
      <c r="BV20" s="49"/>
      <c r="BW20" s="49"/>
      <c r="BX20" s="49"/>
      <c r="BY20" s="49"/>
      <c r="BZ20" s="49"/>
      <c r="CA20" s="49"/>
      <c r="CB20" s="49"/>
      <c r="CC20" s="49"/>
      <c r="CD20" s="49"/>
      <c r="CE20" s="49"/>
      <c r="CF20" s="49"/>
      <c r="CG20" s="49"/>
      <c r="CH20" s="49"/>
      <c r="CI20" s="49"/>
      <c r="CJ20" s="49"/>
      <c r="CK20" s="49"/>
      <c r="CL20" s="342"/>
      <c r="CM20" s="342"/>
      <c r="CN20" s="342"/>
      <c r="CO20" s="342"/>
      <c r="CP20" s="342"/>
      <c r="CQ20" s="3"/>
    </row>
    <row r="21" spans="1:95" s="1" customFormat="1">
      <c r="A21" s="53"/>
      <c r="B21" s="1014">
        <v>5</v>
      </c>
      <c r="C21" s="1015"/>
      <c r="D21" s="1015"/>
      <c r="E21" s="1016"/>
      <c r="F21" s="1017" t="s">
        <v>479</v>
      </c>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8" t="str">
        <f t="shared" si="1"/>
        <v/>
      </c>
      <c r="BA21" s="1019"/>
      <c r="BB21" s="1019"/>
      <c r="BC21" s="1019"/>
      <c r="BD21" s="1020"/>
      <c r="BE21" s="2"/>
      <c r="BF21" s="52"/>
      <c r="BG21" s="49"/>
      <c r="BH21" s="49"/>
      <c r="BI21" s="49"/>
      <c r="BJ21" s="103"/>
      <c r="BK21" s="53"/>
      <c r="BL21" s="113"/>
      <c r="BM21" s="113"/>
      <c r="BN21" s="113"/>
      <c r="BO21" s="113" t="s">
        <v>43</v>
      </c>
      <c r="BP21" s="114">
        <f>BP95</f>
        <v>0</v>
      </c>
      <c r="BQ21" s="114">
        <f>BQ95</f>
        <v>0</v>
      </c>
      <c r="BR21" s="109" t="str">
        <f t="shared" si="0"/>
        <v/>
      </c>
      <c r="BS21" s="49"/>
      <c r="BT21" s="49"/>
      <c r="BU21" s="49"/>
      <c r="BV21" s="49"/>
      <c r="BW21" s="49"/>
      <c r="BX21" s="49"/>
      <c r="BY21" s="49"/>
      <c r="BZ21" s="49"/>
      <c r="CA21" s="49"/>
      <c r="CB21" s="49"/>
      <c r="CC21" s="49"/>
      <c r="CD21" s="49"/>
      <c r="CE21" s="49"/>
      <c r="CF21" s="49"/>
      <c r="CG21" s="49"/>
      <c r="CH21" s="49"/>
      <c r="CI21" s="49"/>
      <c r="CJ21" s="49"/>
      <c r="CK21" s="49"/>
      <c r="CL21" s="342"/>
      <c r="CM21" s="342"/>
      <c r="CN21" s="342"/>
      <c r="CO21" s="342"/>
      <c r="CP21" s="342"/>
      <c r="CQ21" s="3"/>
    </row>
    <row r="22" spans="1:95" s="1" customFormat="1">
      <c r="A22" s="53"/>
      <c r="B22" s="1014">
        <v>6</v>
      </c>
      <c r="C22" s="1015"/>
      <c r="D22" s="1015"/>
      <c r="E22" s="1016"/>
      <c r="F22" s="1017" t="s">
        <v>484</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8" t="str">
        <f t="shared" si="1"/>
        <v/>
      </c>
      <c r="BA22" s="1019"/>
      <c r="BB22" s="1019"/>
      <c r="BC22" s="1019"/>
      <c r="BD22" s="1020"/>
      <c r="BE22" s="2"/>
      <c r="BF22" s="52"/>
      <c r="BG22" s="49"/>
      <c r="BH22" s="49"/>
      <c r="BI22" s="49"/>
      <c r="BJ22" s="103"/>
      <c r="BK22" s="53"/>
      <c r="BL22" s="113"/>
      <c r="BM22" s="113"/>
      <c r="BN22" s="113"/>
      <c r="BO22" s="113" t="s">
        <v>44</v>
      </c>
      <c r="BP22" s="114">
        <f>BP111</f>
        <v>0</v>
      </c>
      <c r="BQ22" s="114">
        <f>BQ111</f>
        <v>0</v>
      </c>
      <c r="BR22" s="109" t="str">
        <f t="shared" si="0"/>
        <v/>
      </c>
      <c r="BS22" s="49"/>
      <c r="BT22" s="49"/>
      <c r="BU22" s="49"/>
      <c r="BV22" s="49"/>
      <c r="BW22" s="49"/>
      <c r="BX22" s="49"/>
      <c r="BY22" s="49"/>
      <c r="BZ22" s="49"/>
      <c r="CA22" s="49"/>
      <c r="CB22" s="49"/>
      <c r="CC22" s="49"/>
      <c r="CD22" s="49"/>
      <c r="CE22" s="49"/>
      <c r="CF22" s="49"/>
      <c r="CG22" s="49"/>
      <c r="CH22" s="49"/>
      <c r="CI22" s="49"/>
      <c r="CJ22" s="49"/>
      <c r="CK22" s="49"/>
      <c r="CL22" s="342"/>
      <c r="CM22" s="342"/>
      <c r="CN22" s="342"/>
      <c r="CO22" s="342"/>
      <c r="CP22" s="342"/>
      <c r="CQ22" s="3"/>
    </row>
    <row r="23" spans="1:95" s="12" customFormat="1" ht="13.5" customHeight="1">
      <c r="A23" s="176"/>
      <c r="B23" s="1042" t="s">
        <v>15</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f>IF(AK23="","",SUM(AG17:AJ22))</f>
        <v>0</v>
      </c>
      <c r="AH23" s="1043"/>
      <c r="AI23" s="1043"/>
      <c r="AJ23" s="1043"/>
      <c r="AK23" s="1043">
        <f>IF(Q6="Continuous Improvement","",IF(BP29=0,"",SUM(AK17:AN22)))</f>
        <v>0</v>
      </c>
      <c r="AL23" s="1043"/>
      <c r="AM23" s="1043"/>
      <c r="AN23" s="1043"/>
      <c r="AO23" s="1043" t="e">
        <f>IF(AG23="","",SUM(AK23/AG23))</f>
        <v>#DIV/0!</v>
      </c>
      <c r="AP23" s="1043"/>
      <c r="AQ23" s="1043"/>
      <c r="AR23" s="1043"/>
      <c r="AS23" s="1043" t="e">
        <f>IF(AW23="","",SUM(AS17:AV22))</f>
        <v>#REF!</v>
      </c>
      <c r="AT23" s="1043"/>
      <c r="AU23" s="1043"/>
      <c r="AV23" s="1043"/>
      <c r="AW23" s="1043" t="e">
        <f>IF(Q6="Pre-Source","",IF(#REF!=0,"",SUM(AW17:AZ22)))</f>
        <v>#REF!</v>
      </c>
      <c r="AX23" s="1043"/>
      <c r="AY23" s="1044"/>
      <c r="AZ23" s="1045" t="str">
        <f t="shared" si="1"/>
        <v/>
      </c>
      <c r="BA23" s="1046"/>
      <c r="BB23" s="1046"/>
      <c r="BC23" s="1046"/>
      <c r="BD23" s="1047"/>
      <c r="BE23" s="56"/>
      <c r="BF23" s="63"/>
      <c r="BG23" s="59"/>
      <c r="BH23" s="59"/>
      <c r="BI23" s="59"/>
      <c r="BJ23" s="104"/>
      <c r="BK23" s="105"/>
      <c r="BL23" s="112"/>
      <c r="BM23" s="112"/>
      <c r="BN23" s="112"/>
      <c r="BO23" s="112" t="s">
        <v>15</v>
      </c>
      <c r="BP23" s="115">
        <f>SUM(BP17:BP22)</f>
        <v>0</v>
      </c>
      <c r="BQ23" s="115">
        <f>SUM(BQ17:BQ22)</f>
        <v>0</v>
      </c>
      <c r="BR23" s="116" t="str">
        <f t="shared" si="0"/>
        <v/>
      </c>
      <c r="BS23" s="59"/>
      <c r="BT23" s="59"/>
      <c r="BU23" s="59"/>
      <c r="BV23" s="59"/>
      <c r="BW23" s="59"/>
      <c r="BX23" s="59"/>
      <c r="BY23" s="59"/>
      <c r="BZ23" s="59"/>
      <c r="CA23" s="59"/>
      <c r="CB23" s="59"/>
      <c r="CC23" s="59"/>
      <c r="CD23" s="59"/>
      <c r="CE23" s="59"/>
      <c r="CF23" s="59"/>
      <c r="CG23" s="59"/>
      <c r="CH23" s="59"/>
      <c r="CI23" s="59"/>
      <c r="CJ23" s="59"/>
      <c r="CK23" s="59"/>
      <c r="CL23" s="343"/>
      <c r="CM23" s="343"/>
      <c r="CN23" s="343"/>
      <c r="CO23" s="343"/>
      <c r="CP23" s="343"/>
      <c r="CQ23" s="340"/>
    </row>
    <row r="24" spans="1:95" s="19" customFormat="1" ht="4.5" customHeight="1">
      <c r="A24" s="184"/>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44"/>
      <c r="BF24" s="62"/>
      <c r="BG24" s="57"/>
      <c r="BH24" s="57"/>
      <c r="BI24" s="57"/>
      <c r="BJ24" s="85"/>
      <c r="BK24" s="117"/>
      <c r="BL24" s="77"/>
      <c r="BM24" s="77"/>
      <c r="BN24" s="77"/>
      <c r="BO24" s="77"/>
      <c r="BP24" s="117"/>
      <c r="BQ24" s="117"/>
      <c r="BR24" s="118"/>
      <c r="BS24" s="57"/>
      <c r="BT24" s="57"/>
      <c r="BU24" s="57"/>
      <c r="BV24" s="57"/>
      <c r="BW24" s="57"/>
      <c r="BX24" s="57"/>
      <c r="BY24" s="57"/>
      <c r="BZ24" s="57"/>
      <c r="CA24" s="57"/>
      <c r="CB24" s="57"/>
      <c r="CC24" s="57"/>
      <c r="CD24" s="57"/>
      <c r="CE24" s="57"/>
      <c r="CF24" s="57"/>
      <c r="CG24" s="57"/>
      <c r="CH24" s="57"/>
      <c r="CI24" s="57"/>
      <c r="CJ24" s="57"/>
      <c r="CK24" s="57"/>
      <c r="CL24" s="339"/>
      <c r="CM24" s="339"/>
      <c r="CN24" s="339"/>
      <c r="CO24" s="339"/>
      <c r="CP24" s="339"/>
      <c r="CQ24" s="18"/>
    </row>
    <row r="25" spans="1:95" s="19" customFormat="1">
      <c r="A25" s="185"/>
      <c r="B25" s="26" t="s">
        <v>104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8"/>
      <c r="BE25" s="44"/>
      <c r="BF25" s="62"/>
      <c r="BG25" s="57"/>
      <c r="BH25" s="57"/>
      <c r="BI25" s="57"/>
      <c r="BJ25" s="62"/>
      <c r="BK25" s="57"/>
      <c r="BL25" s="58"/>
      <c r="BM25" s="58"/>
      <c r="BN25" s="58"/>
      <c r="BO25" s="58"/>
      <c r="BP25" s="57"/>
      <c r="BQ25" s="57"/>
      <c r="BR25" s="99"/>
      <c r="BS25" s="57"/>
      <c r="BT25" s="57"/>
      <c r="BU25" s="57"/>
      <c r="BV25" s="57"/>
      <c r="BW25" s="57"/>
      <c r="BX25" s="57"/>
      <c r="BY25" s="57"/>
      <c r="BZ25" s="57"/>
      <c r="CA25" s="57"/>
      <c r="CB25" s="57"/>
      <c r="CC25" s="57"/>
      <c r="CD25" s="57"/>
      <c r="CE25" s="57"/>
      <c r="CF25" s="57"/>
      <c r="CG25" s="57"/>
      <c r="CH25" s="57"/>
      <c r="CI25" s="57"/>
      <c r="CJ25" s="57"/>
      <c r="CK25" s="57"/>
      <c r="CL25" s="339"/>
      <c r="CM25" s="339"/>
      <c r="CN25" s="339"/>
      <c r="CO25" s="339"/>
      <c r="CP25" s="339"/>
      <c r="CQ25" s="18"/>
    </row>
    <row r="26" spans="1:95" s="19" customFormat="1" ht="18" customHeight="1">
      <c r="A26" s="186"/>
      <c r="B26" s="220"/>
      <c r="C26" s="1054" t="s">
        <v>165</v>
      </c>
      <c r="D26" s="1055"/>
      <c r="E26" s="1055"/>
      <c r="F26" s="1055"/>
      <c r="G26" s="1055"/>
      <c r="H26" s="1055"/>
      <c r="I26" s="221" t="s">
        <v>49</v>
      </c>
      <c r="J26" s="222"/>
      <c r="K26" s="1048" t="s">
        <v>341</v>
      </c>
      <c r="L26" s="1049"/>
      <c r="M26" s="1049"/>
      <c r="N26" s="1049"/>
      <c r="O26" s="1049"/>
      <c r="P26" s="1049"/>
      <c r="Q26" s="1049"/>
      <c r="R26" s="1049"/>
      <c r="S26" s="1049"/>
      <c r="T26" s="223"/>
      <c r="U26" s="218" t="s">
        <v>29</v>
      </c>
      <c r="V26" s="1050" t="s">
        <v>88</v>
      </c>
      <c r="W26" s="1050"/>
      <c r="X26" s="223"/>
      <c r="Y26" s="218" t="s">
        <v>164</v>
      </c>
      <c r="Z26" s="1050" t="s">
        <v>89</v>
      </c>
      <c r="AA26" s="1050"/>
      <c r="AB26" s="153"/>
      <c r="AC26" s="218"/>
      <c r="AD26" s="153"/>
      <c r="AE26" s="1051" t="s">
        <v>166</v>
      </c>
      <c r="AF26" s="1052"/>
      <c r="AG26" s="1052"/>
      <c r="AH26" s="1052"/>
      <c r="AI26" s="1052"/>
      <c r="AJ26" s="1052"/>
      <c r="AK26" s="1052"/>
      <c r="AL26" s="1053"/>
      <c r="AM26" s="156">
        <v>0</v>
      </c>
      <c r="AN26" s="219"/>
      <c r="AO26" s="1035" t="s">
        <v>338</v>
      </c>
      <c r="AP26" s="1036"/>
      <c r="AQ26" s="1036"/>
      <c r="AR26" s="153"/>
      <c r="AS26" s="156">
        <v>1</v>
      </c>
      <c r="AT26" s="157"/>
      <c r="AU26" s="1035" t="s">
        <v>340</v>
      </c>
      <c r="AV26" s="1036"/>
      <c r="AW26" s="1036"/>
      <c r="AX26" s="1036"/>
      <c r="AY26" s="156">
        <v>2</v>
      </c>
      <c r="AZ26" s="153"/>
      <c r="BA26" s="1035" t="s">
        <v>339</v>
      </c>
      <c r="BB26" s="1036"/>
      <c r="BC26" s="1036"/>
      <c r="BD26" s="154"/>
      <c r="BE26" s="44"/>
      <c r="BF26" s="62"/>
      <c r="BG26" s="57"/>
      <c r="BH26" s="57"/>
      <c r="BI26" s="57"/>
      <c r="BJ26" s="110"/>
      <c r="BK26" s="111"/>
      <c r="BL26" s="111"/>
      <c r="BM26" s="111"/>
      <c r="BN26" s="111"/>
      <c r="BO26" s="111"/>
      <c r="BP26" s="57"/>
      <c r="BQ26" s="57"/>
      <c r="BR26" s="99"/>
      <c r="BS26" s="57"/>
      <c r="BT26" s="57"/>
      <c r="BU26" s="57"/>
      <c r="BV26" s="57"/>
      <c r="BW26" s="57"/>
      <c r="BX26" s="57"/>
      <c r="BY26" s="57"/>
      <c r="BZ26" s="57"/>
      <c r="CA26" s="57"/>
      <c r="CB26" s="57"/>
      <c r="CC26" s="57"/>
      <c r="CD26" s="57"/>
      <c r="CE26" s="57"/>
      <c r="CF26" s="57"/>
      <c r="CG26" s="57"/>
      <c r="CH26" s="57"/>
      <c r="CI26" s="57"/>
      <c r="CJ26" s="57"/>
      <c r="CK26" s="57"/>
      <c r="CL26" s="339"/>
      <c r="CM26" s="339"/>
      <c r="CN26" s="339"/>
      <c r="CO26" s="339"/>
      <c r="CP26" s="339"/>
      <c r="CQ26" s="18"/>
    </row>
    <row r="27" spans="1:95" s="19" customFormat="1" ht="4.5" customHeight="1">
      <c r="A27" s="94"/>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44"/>
      <c r="BF27" s="62"/>
      <c r="BG27" s="57"/>
      <c r="BH27" s="57"/>
      <c r="BI27" s="57"/>
      <c r="BJ27" s="110"/>
      <c r="BK27" s="111"/>
      <c r="BL27" s="111"/>
      <c r="BM27" s="111"/>
      <c r="BN27" s="111"/>
      <c r="BO27" s="111"/>
      <c r="BP27" s="119"/>
      <c r="BQ27" s="119"/>
      <c r="BR27" s="120"/>
      <c r="BS27" s="57"/>
      <c r="BT27" s="57"/>
      <c r="BU27" s="57"/>
      <c r="BV27" s="57"/>
      <c r="BW27" s="57"/>
      <c r="BX27" s="57"/>
      <c r="BY27" s="57"/>
      <c r="BZ27" s="57"/>
      <c r="CA27" s="57"/>
      <c r="CB27" s="57"/>
      <c r="CC27" s="57"/>
      <c r="CD27" s="57"/>
      <c r="CE27" s="57"/>
      <c r="CF27" s="57"/>
      <c r="CG27" s="57"/>
      <c r="CH27" s="57"/>
      <c r="CI27" s="57"/>
      <c r="CJ27" s="57"/>
      <c r="CK27" s="57"/>
      <c r="CL27" s="339"/>
      <c r="CM27" s="339"/>
      <c r="CN27" s="339"/>
      <c r="CO27" s="339"/>
      <c r="CP27" s="339"/>
      <c r="CQ27" s="18"/>
    </row>
    <row r="28" spans="1:95" s="19" customFormat="1" ht="12.75" customHeight="1">
      <c r="A28" s="53"/>
      <c r="B28" s="31"/>
      <c r="C28" s="32" t="s">
        <v>106</v>
      </c>
      <c r="D28" s="33"/>
      <c r="E28" s="33"/>
      <c r="F28" s="33"/>
      <c r="G28" s="32" t="s">
        <v>105</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t="s">
        <v>50</v>
      </c>
      <c r="BA28" s="34"/>
      <c r="BB28" s="34"/>
      <c r="BC28" s="34"/>
      <c r="BD28" s="35"/>
      <c r="BE28" s="44"/>
      <c r="BF28" s="62"/>
      <c r="BG28" s="57"/>
      <c r="BH28" s="57"/>
      <c r="BI28" s="57"/>
      <c r="BJ28" s="1033" t="s">
        <v>229</v>
      </c>
      <c r="BK28" s="1034"/>
      <c r="BL28" s="1034"/>
      <c r="BM28" s="1034"/>
      <c r="BN28" s="1034"/>
      <c r="BO28" s="123">
        <f>Introduction!BB9</f>
        <v>1</v>
      </c>
      <c r="BP28" s="1030" t="s">
        <v>37</v>
      </c>
      <c r="BQ28" s="1031"/>
      <c r="BR28" s="1032"/>
      <c r="BS28" s="57"/>
      <c r="BT28" s="57"/>
      <c r="BU28" s="57"/>
      <c r="BV28" s="57"/>
      <c r="BW28" s="57"/>
      <c r="BX28" s="57"/>
      <c r="BY28" s="57"/>
      <c r="BZ28" s="57"/>
      <c r="CA28" s="57"/>
      <c r="CB28" s="57"/>
      <c r="CC28" s="57"/>
      <c r="CD28" s="57"/>
      <c r="CE28" s="57"/>
      <c r="CF28" s="57"/>
      <c r="CG28" s="57"/>
      <c r="CH28" s="57"/>
      <c r="CI28" s="57"/>
      <c r="CJ28" s="57"/>
      <c r="CK28" s="57"/>
      <c r="CL28" s="339"/>
      <c r="CM28" s="339"/>
      <c r="CN28" s="339"/>
      <c r="CO28" s="339"/>
      <c r="CP28" s="339"/>
      <c r="CQ28" s="18"/>
    </row>
    <row r="29" spans="1:95" s="19" customFormat="1" ht="12.75" customHeight="1">
      <c r="A29" s="53"/>
      <c r="B29" s="36"/>
      <c r="C29" s="37" t="s">
        <v>96</v>
      </c>
      <c r="D29" s="38"/>
      <c r="E29" s="1026" t="s">
        <v>117</v>
      </c>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027"/>
      <c r="AU29" s="1027"/>
      <c r="AV29" s="45" t="str">
        <f>IF(AP31="","",#REF!)</f>
        <v/>
      </c>
      <c r="AW29" s="45"/>
      <c r="AX29" s="45"/>
      <c r="AY29" s="45"/>
      <c r="AZ29" s="1028" t="str">
        <f>IF(BR23="","",BR23)</f>
        <v/>
      </c>
      <c r="BA29" s="1028"/>
      <c r="BB29" s="1028"/>
      <c r="BC29" s="1028"/>
      <c r="BD29" s="1029"/>
      <c r="BE29" s="44"/>
      <c r="BF29" s="62"/>
      <c r="BG29" s="57"/>
      <c r="BH29" s="57"/>
      <c r="BI29" s="57"/>
      <c r="BJ29" s="269"/>
      <c r="BK29" s="265" t="s">
        <v>228</v>
      </c>
      <c r="BL29" s="266"/>
      <c r="BM29" s="266"/>
      <c r="BN29" s="266"/>
      <c r="BO29" s="267"/>
      <c r="BP29" s="60" t="s">
        <v>85</v>
      </c>
      <c r="BQ29" s="60" t="s">
        <v>84</v>
      </c>
      <c r="BR29" s="60" t="s">
        <v>77</v>
      </c>
      <c r="BS29" s="57"/>
      <c r="BT29" s="57"/>
      <c r="BU29" s="57"/>
      <c r="BV29" s="57"/>
      <c r="BW29" s="57"/>
      <c r="BX29" s="57"/>
      <c r="BY29" s="57"/>
      <c r="BZ29" s="57"/>
      <c r="CA29" s="57"/>
      <c r="CB29" s="57"/>
      <c r="CC29" s="57"/>
      <c r="CD29" s="57"/>
      <c r="CE29" s="57"/>
      <c r="CF29" s="57"/>
      <c r="CG29" s="57"/>
      <c r="CH29" s="57"/>
      <c r="CI29" s="57"/>
      <c r="CJ29" s="57"/>
      <c r="CK29" s="57"/>
      <c r="CL29" s="339"/>
      <c r="CM29" s="339"/>
      <c r="CN29" s="339"/>
      <c r="CO29" s="339"/>
      <c r="CP29" s="339"/>
      <c r="CQ29" s="18"/>
    </row>
    <row r="30" spans="1:95" s="19" customFormat="1" ht="4.5" customHeight="1">
      <c r="A30" s="53"/>
      <c r="B30" s="134"/>
      <c r="C30" s="166"/>
      <c r="D30" s="167"/>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34"/>
      <c r="AW30" s="134"/>
      <c r="AX30" s="134"/>
      <c r="AY30" s="134"/>
      <c r="AZ30" s="173"/>
      <c r="BA30" s="173"/>
      <c r="BB30" s="173"/>
      <c r="BC30" s="173"/>
      <c r="BD30" s="173"/>
      <c r="BE30" s="70"/>
      <c r="BF30" s="62"/>
      <c r="BG30" s="57"/>
      <c r="BH30" s="57"/>
      <c r="BI30" s="57"/>
      <c r="BJ30" s="169"/>
      <c r="BK30" s="170"/>
      <c r="BL30" s="170"/>
      <c r="BM30" s="170"/>
      <c r="BN30" s="170"/>
      <c r="BO30" s="170"/>
      <c r="BP30" s="171"/>
      <c r="BQ30" s="171"/>
      <c r="BR30" s="172"/>
      <c r="BS30" s="57"/>
      <c r="BT30" s="57"/>
      <c r="BU30" s="57"/>
      <c r="BV30" s="57"/>
      <c r="BW30" s="57"/>
      <c r="BX30" s="57"/>
      <c r="BY30" s="57"/>
      <c r="BZ30" s="57"/>
      <c r="CA30" s="57"/>
      <c r="CB30" s="57"/>
      <c r="CC30" s="57"/>
      <c r="CD30" s="57"/>
      <c r="CE30" s="57"/>
      <c r="CF30" s="57"/>
      <c r="CG30" s="57"/>
      <c r="CH30" s="57"/>
      <c r="CI30" s="57"/>
      <c r="CJ30" s="57"/>
      <c r="CK30" s="57"/>
      <c r="CL30" s="339"/>
      <c r="CM30" s="339"/>
      <c r="CN30" s="339"/>
      <c r="CO30" s="339"/>
      <c r="CP30" s="339"/>
      <c r="CQ30" s="18"/>
    </row>
    <row r="31" spans="1:95" s="19" customFormat="1">
      <c r="A31" s="53"/>
      <c r="B31" s="129"/>
      <c r="C31" s="159"/>
      <c r="D31" s="129"/>
      <c r="E31" s="237" t="str">
        <f>CONCATENATE($C$29,"1")</f>
        <v>4.1</v>
      </c>
      <c r="F31" s="235"/>
      <c r="G31" s="1023" t="str">
        <f>IF(F17="","",F17)</f>
        <v>Schedule &amp; Capacity Planning</v>
      </c>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4"/>
      <c r="AO31" s="1024"/>
      <c r="AP31" s="1025"/>
      <c r="AQ31" s="1025"/>
      <c r="AR31" s="1025"/>
      <c r="AS31" s="1025"/>
      <c r="AT31" s="1025"/>
      <c r="AU31" s="1025"/>
      <c r="AV31" s="1025"/>
      <c r="AW31" s="1025"/>
      <c r="AX31" s="1025"/>
      <c r="AY31" s="1025"/>
      <c r="AZ31" s="1021" t="str">
        <f>IF(BA33="N",BQ31,IF(BR33=0,"",IF(BA33="Y",SUM(BQ31/BP31),"")))</f>
        <v/>
      </c>
      <c r="BA31" s="1021"/>
      <c r="BB31" s="1021"/>
      <c r="BC31" s="1021"/>
      <c r="BD31" s="1022"/>
      <c r="BE31" s="47"/>
      <c r="BF31" s="62"/>
      <c r="BG31" s="57"/>
      <c r="BH31" s="57"/>
      <c r="BI31" s="57"/>
      <c r="BJ31" s="60" t="s">
        <v>227</v>
      </c>
      <c r="BK31" s="60">
        <v>1</v>
      </c>
      <c r="BL31" s="163">
        <v>2</v>
      </c>
      <c r="BM31" s="60">
        <v>3</v>
      </c>
      <c r="BN31" s="60">
        <v>4</v>
      </c>
      <c r="BO31" s="60">
        <v>5</v>
      </c>
      <c r="BP31" s="65">
        <f>IF(BA33="N",8,IF(BR33=0,0,IF(BP33="",0,8)))</f>
        <v>0</v>
      </c>
      <c r="BQ31" s="65">
        <f>SUM(BQ33:BQ44)</f>
        <v>0</v>
      </c>
      <c r="BR31" s="164" t="str">
        <f>IF(BA33="N",0,IF(BP31=0,"",IF(SUM(BQ31/BP31)&gt;1,1,SUM(BQ31/BP31))))</f>
        <v/>
      </c>
      <c r="BS31" s="57"/>
      <c r="BT31" s="57"/>
      <c r="BU31" s="57"/>
      <c r="BV31" s="57"/>
      <c r="BW31" s="57"/>
      <c r="BX31" s="57"/>
      <c r="BY31" s="57"/>
      <c r="BZ31" s="57"/>
      <c r="CA31" s="57"/>
      <c r="CB31" s="57"/>
      <c r="CC31" s="57"/>
      <c r="CD31" s="57"/>
      <c r="CE31" s="57"/>
      <c r="CF31" s="57"/>
      <c r="CG31" s="57"/>
      <c r="CH31" s="57"/>
      <c r="CI31" s="57"/>
      <c r="CJ31" s="57"/>
      <c r="CK31" s="57"/>
      <c r="CL31" s="339"/>
      <c r="CM31" s="339"/>
      <c r="CN31" s="339"/>
      <c r="CO31" s="339"/>
      <c r="CP31" s="339"/>
      <c r="CQ31" s="18"/>
    </row>
    <row r="32" spans="1:95" s="19" customFormat="1" ht="3.75" customHeight="1">
      <c r="A32" s="53"/>
      <c r="B32" s="129"/>
      <c r="C32" s="159"/>
      <c r="D32" s="129"/>
      <c r="E32" s="159"/>
      <c r="F32" s="234"/>
      <c r="G32" s="39"/>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40"/>
      <c r="BA32" s="40"/>
      <c r="BB32" s="40"/>
      <c r="BC32" s="40"/>
      <c r="BD32" s="128"/>
      <c r="BE32" s="174"/>
      <c r="BF32" s="62"/>
      <c r="BG32" s="57"/>
      <c r="BH32" s="57"/>
      <c r="BI32" s="57"/>
      <c r="BJ32" s="85"/>
      <c r="BK32" s="77"/>
      <c r="BL32" s="77"/>
      <c r="BM32" s="58"/>
      <c r="BN32" s="58"/>
      <c r="BO32" s="58"/>
      <c r="BP32" s="78"/>
      <c r="BQ32" s="78"/>
      <c r="BR32" s="79"/>
      <c r="BS32" s="57"/>
      <c r="BT32" s="57"/>
      <c r="BU32" s="57"/>
      <c r="BV32" s="57"/>
      <c r="BW32" s="57"/>
      <c r="BX32" s="57"/>
      <c r="BY32" s="57"/>
      <c r="BZ32" s="57"/>
      <c r="CA32" s="57"/>
      <c r="CB32" s="57"/>
      <c r="CC32" s="57"/>
      <c r="CD32" s="57"/>
      <c r="CE32" s="57"/>
      <c r="CF32" s="57"/>
      <c r="CG32" s="57"/>
      <c r="CH32" s="57"/>
      <c r="CI32" s="57"/>
      <c r="CJ32" s="57"/>
      <c r="CK32" s="57"/>
      <c r="CL32" s="339"/>
      <c r="CM32" s="339"/>
      <c r="CN32" s="339"/>
      <c r="CO32" s="339"/>
      <c r="CP32" s="339"/>
      <c r="CQ32" s="18"/>
    </row>
    <row r="33" spans="1:95" s="19" customFormat="1">
      <c r="A33" s="53"/>
      <c r="B33" s="129"/>
      <c r="C33" s="159"/>
      <c r="D33" s="129"/>
      <c r="E33" s="159"/>
      <c r="F33" s="234"/>
      <c r="G33" s="236" t="str">
        <f>CONCATENATE(E31,".1")</f>
        <v>4.1.1</v>
      </c>
      <c r="H33" s="133"/>
      <c r="I33" s="134" t="s">
        <v>3</v>
      </c>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55" t="s">
        <v>12</v>
      </c>
      <c r="AX33" s="134"/>
      <c r="AY33" s="135"/>
      <c r="AZ33" s="130"/>
      <c r="BA33" s="1011"/>
      <c r="BB33" s="1012"/>
      <c r="BC33" s="1013"/>
      <c r="BD33" s="130"/>
      <c r="BE33" s="174"/>
      <c r="BF33" s="62"/>
      <c r="BG33" s="57"/>
      <c r="BH33" s="57"/>
      <c r="BI33" s="57"/>
      <c r="BJ33" s="64" t="s">
        <v>88</v>
      </c>
      <c r="BK33" s="76" t="s">
        <v>16</v>
      </c>
      <c r="BL33" s="76" t="s">
        <v>16</v>
      </c>
      <c r="BM33" s="76"/>
      <c r="BN33" s="76" t="s">
        <v>16</v>
      </c>
      <c r="BO33" s="76" t="s">
        <v>16</v>
      </c>
      <c r="BP33" s="124" t="str">
        <f>IF(OR(BA33="x",BA33=""),"",IF(AND($BO$28=1,BK33&lt;&gt;""),1,IF(AND($BO$28=2,BL33&lt;&gt;""),1,IF(AND($BO$28=3,BM33&lt;&gt;""),1,IF(AND($BO$28=4,BN33&lt;&gt;""),1,IF(AND($BO$28=5,BO33&lt;&gt;""),1,0))))))</f>
        <v/>
      </c>
      <c r="BQ33" s="65">
        <f>IF(BR33=0,0,IF(OR(BA33="x",BA33=""),0,IF(BA33="Y",2,0)))</f>
        <v>0</v>
      </c>
      <c r="BR33" s="126">
        <f>IF(BA33="N",0,SUM(BK34:BO34))</f>
        <v>1</v>
      </c>
      <c r="BS33" s="57"/>
      <c r="BT33" s="57"/>
      <c r="BU33" s="57"/>
      <c r="BV33" s="57"/>
      <c r="BW33" s="57"/>
      <c r="BX33" s="57"/>
      <c r="BY33" s="57"/>
      <c r="BZ33" s="57"/>
      <c r="CA33" s="57"/>
      <c r="CB33" s="57"/>
      <c r="CC33" s="57"/>
      <c r="CD33" s="57"/>
      <c r="CE33" s="57"/>
      <c r="CF33" s="57"/>
      <c r="CG33" s="57"/>
      <c r="CH33" s="57"/>
      <c r="CI33" s="57"/>
      <c r="CJ33" s="57"/>
      <c r="CK33" s="57"/>
      <c r="CL33" s="339"/>
      <c r="CM33" s="339"/>
      <c r="CN33" s="339"/>
      <c r="CO33" s="339"/>
      <c r="CP33" s="339"/>
      <c r="CQ33" s="18"/>
    </row>
    <row r="34" spans="1:95" s="19" customFormat="1" ht="3.75" customHeight="1">
      <c r="A34" s="53"/>
      <c r="B34" s="129"/>
      <c r="C34" s="159"/>
      <c r="D34" s="129"/>
      <c r="E34" s="159"/>
      <c r="F34" s="234"/>
      <c r="G34" s="132"/>
      <c r="H34" s="136"/>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8"/>
      <c r="AZ34" s="130"/>
      <c r="BA34" s="129"/>
      <c r="BB34" s="129"/>
      <c r="BC34" s="129"/>
      <c r="BD34" s="130"/>
      <c r="BE34" s="174"/>
      <c r="BF34" s="62"/>
      <c r="BG34" s="57"/>
      <c r="BH34" s="57"/>
      <c r="BI34" s="57"/>
      <c r="BJ34" s="125"/>
      <c r="BK34" s="126">
        <f>IF(AND($BO$28=1,BK33&lt;&gt;""),1,0)</f>
        <v>1</v>
      </c>
      <c r="BL34" s="126">
        <f>IF(AND($BO$28=2,BL33&lt;&gt;""),1,0)</f>
        <v>0</v>
      </c>
      <c r="BM34" s="126">
        <f>IF(AND($BO$28=3,BM33&lt;&gt;""),1,0)</f>
        <v>0</v>
      </c>
      <c r="BN34" s="126">
        <f>IF(AND($BO$28=4,BN33&lt;&gt;""),1,0)</f>
        <v>0</v>
      </c>
      <c r="BO34" s="126">
        <f>IF(AND($BO$28=5,BO33&lt;&gt;""),1,0)</f>
        <v>0</v>
      </c>
      <c r="BP34" s="78"/>
      <c r="BQ34" s="78"/>
      <c r="BR34" s="84"/>
      <c r="BS34" s="57"/>
      <c r="BT34" s="57"/>
      <c r="BU34" s="57"/>
      <c r="BV34" s="57"/>
      <c r="BW34" s="57"/>
      <c r="BX34" s="57"/>
      <c r="BY34" s="57"/>
      <c r="BZ34" s="57"/>
      <c r="CA34" s="57"/>
      <c r="CB34" s="57"/>
      <c r="CC34" s="57"/>
      <c r="CD34" s="57"/>
      <c r="CE34" s="57"/>
      <c r="CF34" s="57"/>
      <c r="CG34" s="57"/>
      <c r="CH34" s="57"/>
      <c r="CI34" s="57"/>
      <c r="CJ34" s="57"/>
      <c r="CK34" s="57"/>
      <c r="CL34" s="339"/>
      <c r="CM34" s="339"/>
      <c r="CN34" s="339"/>
      <c r="CO34" s="339"/>
      <c r="CP34" s="339"/>
      <c r="CQ34" s="18"/>
    </row>
    <row r="35" spans="1:95" s="19" customFormat="1">
      <c r="A35" s="53"/>
      <c r="B35" s="129"/>
      <c r="C35" s="159"/>
      <c r="D35" s="129"/>
      <c r="E35" s="159"/>
      <c r="F35" s="234"/>
      <c r="G35" s="236" t="str">
        <f>CONCATENATE(E31,".2")</f>
        <v>4.1.2</v>
      </c>
      <c r="H35" s="133"/>
      <c r="I35" s="134" t="s">
        <v>329</v>
      </c>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5"/>
      <c r="AZ35" s="130"/>
      <c r="BA35" s="1011"/>
      <c r="BB35" s="1012"/>
      <c r="BC35" s="1013"/>
      <c r="BD35" s="130"/>
      <c r="BE35" s="174"/>
      <c r="BF35" s="62"/>
      <c r="BG35" s="57"/>
      <c r="BH35" s="57"/>
      <c r="BI35" s="57"/>
      <c r="BJ35" s="147"/>
      <c r="BK35" s="149"/>
      <c r="BL35" s="149"/>
      <c r="BM35" s="149"/>
      <c r="BN35" s="149"/>
      <c r="BO35" s="149"/>
      <c r="BP35" s="124" t="str">
        <f>IF(OR(BA35="x",BA35=""),"",IF(AND($BO$28=1,BK35&lt;&gt;""),1,IF(AND($BO$28=2,BL35&lt;&gt;""),1,IF(AND($BO$28=3,BM35&lt;&gt;""),1,IF(AND($BO$28=4,BN35&lt;&gt;""),1,IF(AND($BO$28=5,BO35&lt;&gt;""),1,0))))))</f>
        <v/>
      </c>
      <c r="BQ35" s="65">
        <f>IF(BR33=0,0,IF(OR(BA35="x",BA35=""),0,BA35))</f>
        <v>0</v>
      </c>
      <c r="BR35" s="151"/>
      <c r="BS35" s="57"/>
      <c r="BT35" s="57"/>
      <c r="BU35" s="57"/>
      <c r="BV35" s="57"/>
      <c r="BW35" s="57"/>
      <c r="BX35" s="57"/>
      <c r="BY35" s="57"/>
      <c r="BZ35" s="57"/>
      <c r="CA35" s="57"/>
      <c r="CB35" s="57"/>
      <c r="CC35" s="57"/>
      <c r="CD35" s="57"/>
      <c r="CE35" s="57"/>
      <c r="CF35" s="57"/>
      <c r="CG35" s="57"/>
      <c r="CH35" s="57"/>
      <c r="CI35" s="57"/>
      <c r="CJ35" s="57"/>
      <c r="CK35" s="57"/>
      <c r="CL35" s="339"/>
      <c r="CM35" s="339"/>
      <c r="CN35" s="339"/>
      <c r="CO35" s="339"/>
      <c r="CP35" s="339"/>
      <c r="CQ35" s="18"/>
    </row>
    <row r="36" spans="1:95" s="140" customFormat="1">
      <c r="A36" s="53"/>
      <c r="B36" s="144"/>
      <c r="C36" s="160"/>
      <c r="D36" s="144"/>
      <c r="E36" s="160"/>
      <c r="F36" s="238"/>
      <c r="G36" s="141"/>
      <c r="H36" s="142"/>
      <c r="I36" s="143" t="s">
        <v>4</v>
      </c>
      <c r="J36" s="144"/>
      <c r="K36" s="139" t="s">
        <v>157</v>
      </c>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44"/>
      <c r="AU36" s="144"/>
      <c r="AV36" s="144"/>
      <c r="AW36" s="144"/>
      <c r="AX36" s="144"/>
      <c r="AY36" s="145"/>
      <c r="AZ36" s="146"/>
      <c r="BA36" s="144"/>
      <c r="BB36" s="144"/>
      <c r="BC36" s="144"/>
      <c r="BD36" s="146"/>
      <c r="BE36" s="175"/>
      <c r="BF36" s="147"/>
      <c r="BG36" s="148"/>
      <c r="BH36" s="148"/>
      <c r="BI36" s="148"/>
      <c r="BJ36" s="147"/>
      <c r="BK36" s="149"/>
      <c r="BL36" s="149"/>
      <c r="BM36" s="149"/>
      <c r="BN36" s="149"/>
      <c r="BO36" s="149"/>
      <c r="BP36" s="152"/>
      <c r="BQ36" s="152"/>
      <c r="BR36" s="151"/>
      <c r="BS36" s="148"/>
      <c r="BT36" s="148"/>
      <c r="BU36" s="148"/>
      <c r="BV36" s="148"/>
      <c r="BW36" s="148"/>
      <c r="BX36" s="148"/>
      <c r="BY36" s="148"/>
      <c r="BZ36" s="148"/>
      <c r="CA36" s="148"/>
      <c r="CB36" s="148"/>
      <c r="CC36" s="148"/>
      <c r="CD36" s="148"/>
      <c r="CE36" s="148"/>
      <c r="CF36" s="148"/>
      <c r="CG36" s="148"/>
      <c r="CH36" s="148"/>
      <c r="CI36" s="148"/>
      <c r="CJ36" s="148"/>
      <c r="CK36" s="148"/>
      <c r="CL36" s="344"/>
      <c r="CM36" s="344"/>
      <c r="CN36" s="344"/>
      <c r="CO36" s="344"/>
      <c r="CP36" s="344"/>
      <c r="CQ36" s="341"/>
    </row>
    <row r="37" spans="1:95" s="140" customFormat="1">
      <c r="A37" s="53"/>
      <c r="B37" s="144"/>
      <c r="C37" s="160"/>
      <c r="D37" s="144"/>
      <c r="E37" s="160"/>
      <c r="F37" s="238"/>
      <c r="G37" s="141"/>
      <c r="H37" s="142"/>
      <c r="I37" s="143" t="s">
        <v>5</v>
      </c>
      <c r="J37" s="144"/>
      <c r="K37" s="139" t="s">
        <v>253</v>
      </c>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44"/>
      <c r="AU37" s="144"/>
      <c r="AV37" s="144"/>
      <c r="AW37" s="144"/>
      <c r="AX37" s="144"/>
      <c r="AY37" s="145"/>
      <c r="AZ37" s="146"/>
      <c r="BA37" s="144"/>
      <c r="BB37" s="144"/>
      <c r="BC37" s="144"/>
      <c r="BD37" s="146"/>
      <c r="BE37" s="175"/>
      <c r="BF37" s="147"/>
      <c r="BG37" s="148"/>
      <c r="BH37" s="148"/>
      <c r="BI37" s="148"/>
      <c r="BJ37" s="147"/>
      <c r="BK37" s="149"/>
      <c r="BL37" s="149"/>
      <c r="BM37" s="149"/>
      <c r="BN37" s="149"/>
      <c r="BO37" s="149"/>
      <c r="BP37" s="150"/>
      <c r="BQ37" s="150"/>
      <c r="BR37" s="151"/>
      <c r="BS37" s="148"/>
      <c r="BT37" s="148"/>
      <c r="BU37" s="148"/>
      <c r="BV37" s="148"/>
      <c r="BW37" s="148"/>
      <c r="BX37" s="148"/>
      <c r="BY37" s="148"/>
      <c r="BZ37" s="148"/>
      <c r="CA37" s="148"/>
      <c r="CB37" s="148"/>
      <c r="CC37" s="148"/>
      <c r="CD37" s="148"/>
      <c r="CE37" s="148"/>
      <c r="CF37" s="148"/>
      <c r="CG37" s="148"/>
      <c r="CH37" s="148"/>
      <c r="CI37" s="148"/>
      <c r="CJ37" s="148"/>
      <c r="CK37" s="148"/>
      <c r="CL37" s="344"/>
      <c r="CM37" s="344"/>
      <c r="CN37" s="344"/>
      <c r="CO37" s="344"/>
      <c r="CP37" s="344"/>
      <c r="CQ37" s="341"/>
    </row>
    <row r="38" spans="1:95" s="140" customFormat="1">
      <c r="A38" s="53"/>
      <c r="B38" s="144"/>
      <c r="C38" s="160"/>
      <c r="D38" s="144"/>
      <c r="E38" s="160"/>
      <c r="F38" s="238"/>
      <c r="G38" s="141"/>
      <c r="H38" s="142"/>
      <c r="I38" s="143" t="s">
        <v>6</v>
      </c>
      <c r="J38" s="144"/>
      <c r="K38" s="139" t="s">
        <v>158</v>
      </c>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4"/>
      <c r="AU38" s="144"/>
      <c r="AV38" s="144"/>
      <c r="AW38" s="144"/>
      <c r="AX38" s="144"/>
      <c r="AY38" s="145"/>
      <c r="AZ38" s="146"/>
      <c r="BA38" s="144"/>
      <c r="BB38" s="144"/>
      <c r="BC38" s="144"/>
      <c r="BD38" s="146"/>
      <c r="BE38" s="175"/>
      <c r="BF38" s="147"/>
      <c r="BG38" s="148"/>
      <c r="BH38" s="148"/>
      <c r="BI38" s="148"/>
      <c r="BJ38" s="147"/>
      <c r="BK38" s="149"/>
      <c r="BL38" s="149"/>
      <c r="BM38" s="149"/>
      <c r="BN38" s="149"/>
      <c r="BO38" s="149"/>
      <c r="BP38" s="150"/>
      <c r="BQ38" s="150"/>
      <c r="BR38" s="151"/>
      <c r="BS38" s="148"/>
      <c r="BT38" s="148"/>
      <c r="BU38" s="148"/>
      <c r="BV38" s="148"/>
      <c r="BW38" s="148"/>
      <c r="BX38" s="148"/>
      <c r="BY38" s="148"/>
      <c r="BZ38" s="148"/>
      <c r="CA38" s="148"/>
      <c r="CB38" s="148"/>
      <c r="CC38" s="148"/>
      <c r="CD38" s="148"/>
      <c r="CE38" s="148"/>
      <c r="CF38" s="148"/>
      <c r="CG38" s="148"/>
      <c r="CH38" s="148"/>
      <c r="CI38" s="148"/>
      <c r="CJ38" s="148"/>
      <c r="CK38" s="148"/>
      <c r="CL38" s="344"/>
      <c r="CM38" s="344"/>
      <c r="CN38" s="344"/>
      <c r="CO38" s="344"/>
      <c r="CP38" s="344"/>
      <c r="CQ38" s="341"/>
    </row>
    <row r="39" spans="1:95" s="140" customFormat="1">
      <c r="A39" s="94"/>
      <c r="B39" s="144"/>
      <c r="C39" s="160"/>
      <c r="D39" s="144"/>
      <c r="E39" s="160"/>
      <c r="F39" s="238"/>
      <c r="G39" s="141"/>
      <c r="H39" s="142"/>
      <c r="I39" s="143" t="s">
        <v>7</v>
      </c>
      <c r="J39" s="144"/>
      <c r="K39" s="316" t="s">
        <v>310</v>
      </c>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44"/>
      <c r="AU39" s="144"/>
      <c r="AV39" s="144"/>
      <c r="AW39" s="144"/>
      <c r="AX39" s="144"/>
      <c r="AY39" s="145"/>
      <c r="AZ39" s="146"/>
      <c r="BA39" s="144"/>
      <c r="BB39" s="144"/>
      <c r="BC39" s="144"/>
      <c r="BD39" s="146"/>
      <c r="BE39" s="175"/>
      <c r="BF39" s="147"/>
      <c r="BG39" s="148"/>
      <c r="BH39" s="148"/>
      <c r="BI39" s="148"/>
      <c r="BJ39" s="147"/>
      <c r="BK39" s="149"/>
      <c r="BL39" s="149"/>
      <c r="BM39" s="149"/>
      <c r="BN39" s="149"/>
      <c r="BO39" s="149"/>
      <c r="BP39" s="150"/>
      <c r="BQ39" s="150"/>
      <c r="BR39" s="151"/>
      <c r="BS39" s="148"/>
      <c r="BT39" s="148"/>
      <c r="BU39" s="148"/>
      <c r="BV39" s="148"/>
      <c r="BW39" s="148"/>
      <c r="BX39" s="148"/>
      <c r="BY39" s="148"/>
      <c r="BZ39" s="148"/>
      <c r="CA39" s="148"/>
      <c r="CB39" s="148"/>
      <c r="CC39" s="148"/>
      <c r="CD39" s="148"/>
      <c r="CE39" s="148"/>
      <c r="CF39" s="148"/>
      <c r="CG39" s="148"/>
      <c r="CH39" s="148"/>
      <c r="CI39" s="148"/>
      <c r="CJ39" s="148"/>
      <c r="CK39" s="148"/>
      <c r="CL39" s="344"/>
      <c r="CM39" s="344"/>
      <c r="CN39" s="344"/>
      <c r="CO39" s="344"/>
      <c r="CP39" s="344"/>
      <c r="CQ39" s="341"/>
    </row>
    <row r="40" spans="1:95" s="140" customFormat="1">
      <c r="A40" s="53"/>
      <c r="B40" s="144"/>
      <c r="C40" s="160"/>
      <c r="D40" s="144"/>
      <c r="E40" s="160"/>
      <c r="F40" s="238"/>
      <c r="G40" s="141"/>
      <c r="H40" s="142"/>
      <c r="I40" s="143" t="s">
        <v>8</v>
      </c>
      <c r="J40" s="144"/>
      <c r="K40" s="316" t="s">
        <v>805</v>
      </c>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44"/>
      <c r="AU40" s="144"/>
      <c r="AV40" s="144"/>
      <c r="AW40" s="144"/>
      <c r="AX40" s="144"/>
      <c r="AY40" s="145"/>
      <c r="AZ40" s="146"/>
      <c r="BA40" s="144"/>
      <c r="BB40" s="144"/>
      <c r="BC40" s="144"/>
      <c r="BD40" s="146"/>
      <c r="BE40" s="175"/>
      <c r="BF40" s="147"/>
      <c r="BG40" s="148"/>
      <c r="BH40" s="148"/>
      <c r="BI40" s="148"/>
      <c r="BJ40" s="147"/>
      <c r="BK40" s="149"/>
      <c r="BL40" s="149"/>
      <c r="BM40" s="149"/>
      <c r="BN40" s="149"/>
      <c r="BO40" s="149"/>
      <c r="BP40" s="150"/>
      <c r="BQ40" s="150"/>
      <c r="BR40" s="151"/>
      <c r="BS40" s="148"/>
      <c r="BT40" s="148"/>
      <c r="BU40" s="148"/>
      <c r="BV40" s="148"/>
      <c r="BW40" s="148"/>
      <c r="BX40" s="148"/>
      <c r="BY40" s="148"/>
      <c r="BZ40" s="148"/>
      <c r="CA40" s="148"/>
      <c r="CB40" s="148"/>
      <c r="CC40" s="148"/>
      <c r="CD40" s="148"/>
      <c r="CE40" s="148"/>
      <c r="CF40" s="148"/>
      <c r="CG40" s="148"/>
      <c r="CH40" s="148"/>
      <c r="CI40" s="148"/>
      <c r="CJ40" s="148"/>
      <c r="CK40" s="148"/>
      <c r="CL40" s="344"/>
      <c r="CM40" s="344"/>
      <c r="CN40" s="344"/>
      <c r="CO40" s="344"/>
      <c r="CP40" s="344"/>
      <c r="CQ40" s="341"/>
    </row>
    <row r="41" spans="1:95" s="19" customFormat="1" ht="3.75" customHeight="1">
      <c r="A41" s="53"/>
      <c r="B41" s="129"/>
      <c r="C41" s="159"/>
      <c r="D41" s="129"/>
      <c r="E41" s="159"/>
      <c r="F41" s="234"/>
      <c r="G41" s="132"/>
      <c r="H41" s="136"/>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8"/>
      <c r="AZ41" s="130"/>
      <c r="BA41" s="129"/>
      <c r="BB41" s="129"/>
      <c r="BC41" s="129"/>
      <c r="BD41" s="130"/>
      <c r="BE41" s="174"/>
      <c r="BF41" s="62"/>
      <c r="BG41" s="57"/>
      <c r="BH41" s="57"/>
      <c r="BI41" s="57"/>
      <c r="BJ41" s="62"/>
      <c r="BK41" s="58"/>
      <c r="BL41" s="58"/>
      <c r="BM41" s="58"/>
      <c r="BN41" s="58"/>
      <c r="BO41" s="58"/>
      <c r="BP41" s="131"/>
      <c r="BQ41" s="131"/>
      <c r="BR41" s="84"/>
      <c r="BS41" s="57"/>
      <c r="BT41" s="57"/>
      <c r="BU41" s="57"/>
      <c r="BV41" s="57"/>
      <c r="BW41" s="57"/>
      <c r="BX41" s="57"/>
      <c r="BY41" s="57"/>
      <c r="BZ41" s="57"/>
      <c r="CA41" s="57"/>
      <c r="CB41" s="57"/>
      <c r="CC41" s="57"/>
      <c r="CD41" s="57"/>
      <c r="CE41" s="57"/>
      <c r="CF41" s="57"/>
      <c r="CG41" s="57"/>
      <c r="CH41" s="57"/>
      <c r="CI41" s="57"/>
      <c r="CJ41" s="57"/>
      <c r="CK41" s="57"/>
      <c r="CL41" s="339"/>
      <c r="CM41" s="339"/>
      <c r="CN41" s="339"/>
      <c r="CO41" s="339"/>
      <c r="CP41" s="339"/>
      <c r="CQ41" s="18"/>
    </row>
    <row r="42" spans="1:95" s="19" customFormat="1">
      <c r="A42" s="53"/>
      <c r="B42" s="129"/>
      <c r="C42" s="159"/>
      <c r="D42" s="129"/>
      <c r="E42" s="159"/>
      <c r="F42" s="234"/>
      <c r="G42" s="236" t="str">
        <f>CONCATENATE(E31,".3")</f>
        <v>4.1.3</v>
      </c>
      <c r="H42" s="133"/>
      <c r="I42" s="134" t="s">
        <v>328</v>
      </c>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5"/>
      <c r="AZ42" s="130"/>
      <c r="BA42" s="1011"/>
      <c r="BB42" s="1012"/>
      <c r="BC42" s="1013"/>
      <c r="BD42" s="130"/>
      <c r="BE42" s="174"/>
      <c r="BF42" s="62"/>
      <c r="BG42" s="57"/>
      <c r="BH42" s="57"/>
      <c r="BI42" s="57"/>
      <c r="BJ42" s="147"/>
      <c r="BK42" s="149"/>
      <c r="BL42" s="149"/>
      <c r="BM42" s="149"/>
      <c r="BN42" s="149"/>
      <c r="BO42" s="149"/>
      <c r="BP42" s="124" t="str">
        <f>IF(OR(BA42="x",BA42=""),"",IF(AND($BO$28=1,BK42&lt;&gt;""),1,IF(AND($BO$28=2,BL42&lt;&gt;""),1,IF(AND($BO$28=3,BM42&lt;&gt;""),1,IF(AND($BO$28=4,BN42&lt;&gt;""),1,IF(AND($BO$28=5,BO42&lt;&gt;""),1,0))))))</f>
        <v/>
      </c>
      <c r="BQ42" s="65">
        <f>IF(BR33=0,0,IF(OR(BA42="x",BA42=""),0,BA42))</f>
        <v>0</v>
      </c>
      <c r="BR42" s="151"/>
      <c r="BS42" s="57"/>
      <c r="BT42" s="57"/>
      <c r="BU42" s="57"/>
      <c r="BV42" s="57"/>
      <c r="BW42" s="57"/>
      <c r="BX42" s="57"/>
      <c r="BY42" s="57"/>
      <c r="BZ42" s="57"/>
      <c r="CA42" s="57"/>
      <c r="CB42" s="57"/>
      <c r="CC42" s="57"/>
      <c r="CD42" s="57"/>
      <c r="CE42" s="57"/>
      <c r="CF42" s="57"/>
      <c r="CG42" s="57"/>
      <c r="CH42" s="57"/>
      <c r="CI42" s="57"/>
      <c r="CJ42" s="57"/>
      <c r="CK42" s="57"/>
      <c r="CL42" s="339"/>
      <c r="CM42" s="339"/>
      <c r="CN42" s="339"/>
      <c r="CO42" s="339"/>
      <c r="CP42" s="339"/>
      <c r="CQ42" s="18"/>
    </row>
    <row r="43" spans="1:95" s="19" customFormat="1" ht="3.75" customHeight="1">
      <c r="A43" s="53"/>
      <c r="B43" s="129"/>
      <c r="C43" s="159"/>
      <c r="D43" s="129"/>
      <c r="E43" s="159"/>
      <c r="F43" s="234"/>
      <c r="G43" s="132"/>
      <c r="H43" s="136"/>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8"/>
      <c r="AZ43" s="130"/>
      <c r="BA43" s="129"/>
      <c r="BB43" s="129"/>
      <c r="BC43" s="129"/>
      <c r="BD43" s="130"/>
      <c r="BE43" s="174"/>
      <c r="BF43" s="62"/>
      <c r="BG43" s="57"/>
      <c r="BH43" s="57"/>
      <c r="BI43" s="57"/>
      <c r="BJ43" s="147"/>
      <c r="BK43" s="149"/>
      <c r="BL43" s="149"/>
      <c r="BM43" s="149"/>
      <c r="BN43" s="149"/>
      <c r="BO43" s="149"/>
      <c r="BP43" s="78"/>
      <c r="BQ43" s="78"/>
      <c r="BR43" s="84"/>
      <c r="BS43" s="57"/>
      <c r="BT43" s="57"/>
      <c r="BU43" s="57"/>
      <c r="BV43" s="57"/>
      <c r="BW43" s="57"/>
      <c r="BX43" s="57"/>
      <c r="BY43" s="57"/>
      <c r="BZ43" s="57"/>
      <c r="CA43" s="57"/>
      <c r="CB43" s="57"/>
      <c r="CC43" s="57"/>
      <c r="CD43" s="57"/>
      <c r="CE43" s="57"/>
      <c r="CF43" s="57"/>
      <c r="CG43" s="57"/>
      <c r="CH43" s="57"/>
      <c r="CI43" s="57"/>
      <c r="CJ43" s="57"/>
      <c r="CK43" s="57"/>
      <c r="CL43" s="339"/>
      <c r="CM43" s="339"/>
      <c r="CN43" s="339"/>
      <c r="CO43" s="339"/>
      <c r="CP43" s="339"/>
      <c r="CQ43" s="18"/>
    </row>
    <row r="44" spans="1:95" s="19" customFormat="1">
      <c r="A44" s="53"/>
      <c r="B44" s="129"/>
      <c r="C44" s="159"/>
      <c r="D44" s="129"/>
      <c r="E44" s="159"/>
      <c r="F44" s="234"/>
      <c r="G44" s="236" t="str">
        <f>CONCATENATE(E31,".4")</f>
        <v>4.1.4</v>
      </c>
      <c r="H44" s="133"/>
      <c r="I44" s="134" t="s">
        <v>9</v>
      </c>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5"/>
      <c r="AZ44" s="130"/>
      <c r="BA44" s="1011"/>
      <c r="BB44" s="1012"/>
      <c r="BC44" s="1013"/>
      <c r="BD44" s="130"/>
      <c r="BE44" s="174"/>
      <c r="BF44" s="62"/>
      <c r="BG44" s="57"/>
      <c r="BH44" s="57"/>
      <c r="BI44" s="57"/>
      <c r="BJ44" s="147"/>
      <c r="BK44" s="149"/>
      <c r="BL44" s="149"/>
      <c r="BM44" s="149"/>
      <c r="BN44" s="149"/>
      <c r="BO44" s="149"/>
      <c r="BP44" s="124" t="str">
        <f>IF(OR(BA44="x",BA44=""),"",IF(AND($BO$28=1,BK44&lt;&gt;""),1,IF(AND($BO$28=2,BL44&lt;&gt;""),1,IF(AND($BO$28=3,BM44&lt;&gt;""),1,IF(AND($BO$28=4,BN44&lt;&gt;""),1,IF(AND($BO$28=5,BO44&lt;&gt;""),1,0))))))</f>
        <v/>
      </c>
      <c r="BQ44" s="65">
        <f>IF(BR33=0,0,IF(OR(BA44="x",BA44=""),0,BA44))</f>
        <v>0</v>
      </c>
      <c r="BR44" s="151"/>
      <c r="BS44" s="57"/>
      <c r="BT44" s="57"/>
      <c r="BU44" s="57"/>
      <c r="BV44" s="57"/>
      <c r="BW44" s="57"/>
      <c r="BX44" s="57"/>
      <c r="BY44" s="57"/>
      <c r="BZ44" s="57"/>
      <c r="CA44" s="57"/>
      <c r="CB44" s="57"/>
      <c r="CC44" s="57"/>
      <c r="CD44" s="57"/>
      <c r="CE44" s="57"/>
      <c r="CF44" s="57"/>
      <c r="CG44" s="57"/>
      <c r="CH44" s="57"/>
      <c r="CI44" s="57"/>
      <c r="CJ44" s="57"/>
      <c r="CK44" s="57"/>
      <c r="CL44" s="339"/>
      <c r="CM44" s="339"/>
      <c r="CN44" s="339"/>
      <c r="CO44" s="339"/>
      <c r="CP44" s="339"/>
      <c r="CQ44" s="18"/>
    </row>
    <row r="45" spans="1:95" s="19" customFormat="1" ht="3.75" customHeight="1">
      <c r="A45" s="53"/>
      <c r="B45" s="129"/>
      <c r="C45" s="159"/>
      <c r="D45" s="129"/>
      <c r="E45" s="159"/>
      <c r="F45" s="234"/>
      <c r="G45" s="132"/>
      <c r="H45" s="136"/>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8"/>
      <c r="AZ45" s="130"/>
      <c r="BA45" s="129"/>
      <c r="BB45" s="129"/>
      <c r="BC45" s="129"/>
      <c r="BD45" s="130"/>
      <c r="BE45" s="174"/>
      <c r="BF45" s="62"/>
      <c r="BG45" s="57"/>
      <c r="BH45" s="57"/>
      <c r="BI45" s="57"/>
      <c r="BJ45" s="147"/>
      <c r="BK45" s="149"/>
      <c r="BL45" s="149"/>
      <c r="BM45" s="149"/>
      <c r="BN45" s="149"/>
      <c r="BO45" s="149"/>
      <c r="BP45" s="78"/>
      <c r="BQ45" s="78"/>
      <c r="BR45" s="84"/>
      <c r="BS45" s="57"/>
      <c r="BT45" s="57"/>
      <c r="BU45" s="57"/>
      <c r="BV45" s="57"/>
      <c r="BW45" s="57"/>
      <c r="BX45" s="57"/>
      <c r="BY45" s="57"/>
      <c r="BZ45" s="57"/>
      <c r="CA45" s="57"/>
      <c r="CB45" s="57"/>
      <c r="CC45" s="57"/>
      <c r="CD45" s="57"/>
      <c r="CE45" s="57"/>
      <c r="CF45" s="57"/>
      <c r="CG45" s="57"/>
      <c r="CH45" s="57"/>
      <c r="CI45" s="57"/>
      <c r="CJ45" s="57"/>
      <c r="CK45" s="57"/>
      <c r="CL45" s="339"/>
      <c r="CM45" s="339"/>
      <c r="CN45" s="339"/>
      <c r="CO45" s="339"/>
      <c r="CP45" s="339"/>
      <c r="CQ45" s="18"/>
    </row>
    <row r="46" spans="1:95" s="19" customFormat="1">
      <c r="A46" s="53"/>
      <c r="B46" s="129"/>
      <c r="C46" s="159"/>
      <c r="D46" s="129"/>
      <c r="E46" s="159"/>
      <c r="F46" s="234"/>
      <c r="G46" s="127"/>
      <c r="H46" s="128"/>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30"/>
      <c r="BA46" s="129"/>
      <c r="BB46" s="129"/>
      <c r="BC46" s="129"/>
      <c r="BD46" s="130"/>
      <c r="BE46" s="174"/>
      <c r="BF46" s="62"/>
      <c r="BG46" s="57"/>
      <c r="BH46" s="57"/>
      <c r="BI46" s="57"/>
      <c r="BJ46" s="62"/>
      <c r="BK46" s="265" t="s">
        <v>228</v>
      </c>
      <c r="BL46" s="266"/>
      <c r="BM46" s="266"/>
      <c r="BN46" s="266"/>
      <c r="BO46" s="267"/>
      <c r="BP46" s="131"/>
      <c r="BQ46" s="131"/>
      <c r="BR46" s="84"/>
      <c r="BS46" s="57"/>
      <c r="BT46" s="57"/>
      <c r="BU46" s="57"/>
      <c r="BV46" s="57"/>
      <c r="BW46" s="57"/>
      <c r="BX46" s="57"/>
      <c r="BY46" s="57"/>
      <c r="BZ46" s="57"/>
      <c r="CA46" s="57"/>
      <c r="CB46" s="57"/>
      <c r="CC46" s="57"/>
      <c r="CD46" s="57"/>
      <c r="CE46" s="57"/>
      <c r="CF46" s="57"/>
      <c r="CG46" s="57"/>
      <c r="CH46" s="57"/>
      <c r="CI46" s="57"/>
      <c r="CJ46" s="57"/>
      <c r="CK46" s="57"/>
      <c r="CL46" s="339"/>
      <c r="CM46" s="339"/>
      <c r="CN46" s="339"/>
      <c r="CO46" s="339"/>
      <c r="CP46" s="339"/>
      <c r="CQ46" s="18"/>
    </row>
    <row r="47" spans="1:95" s="19" customFormat="1">
      <c r="A47" s="53"/>
      <c r="B47" s="129"/>
      <c r="C47" s="159"/>
      <c r="D47" s="129"/>
      <c r="E47" s="237" t="str">
        <f>CONCATENATE($C$29,"2")</f>
        <v>4.2</v>
      </c>
      <c r="F47" s="235"/>
      <c r="G47" s="1023" t="str">
        <f>IF(F18="","",F18)</f>
        <v>Traceability &amp; Lot Control</v>
      </c>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c r="AE47" s="1024"/>
      <c r="AF47" s="1024"/>
      <c r="AG47" s="1024"/>
      <c r="AH47" s="1024"/>
      <c r="AI47" s="1024"/>
      <c r="AJ47" s="1024"/>
      <c r="AK47" s="1024"/>
      <c r="AL47" s="1024"/>
      <c r="AM47" s="1024"/>
      <c r="AN47" s="1024"/>
      <c r="AO47" s="1024"/>
      <c r="AP47" s="1025"/>
      <c r="AQ47" s="1025"/>
      <c r="AR47" s="1025"/>
      <c r="AS47" s="1025"/>
      <c r="AT47" s="1025"/>
      <c r="AU47" s="1025"/>
      <c r="AV47" s="1025"/>
      <c r="AW47" s="1025"/>
      <c r="AX47" s="1025"/>
      <c r="AY47" s="1025"/>
      <c r="AZ47" s="1021" t="str">
        <f>IF(BA49="N",BQ47,IF(BR49=0,"",IF(BA49="Y",SUM(BQ47/BP47),"")))</f>
        <v/>
      </c>
      <c r="BA47" s="1021"/>
      <c r="BB47" s="1021"/>
      <c r="BC47" s="1021"/>
      <c r="BD47" s="1022"/>
      <c r="BE47" s="47"/>
      <c r="BF47" s="62"/>
      <c r="BG47" s="57"/>
      <c r="BH47" s="57"/>
      <c r="BI47" s="57"/>
      <c r="BJ47" s="60" t="s">
        <v>227</v>
      </c>
      <c r="BK47" s="60">
        <v>1</v>
      </c>
      <c r="BL47" s="163">
        <v>2</v>
      </c>
      <c r="BM47" s="60">
        <v>3</v>
      </c>
      <c r="BN47" s="60">
        <v>4</v>
      </c>
      <c r="BO47" s="60">
        <v>5</v>
      </c>
      <c r="BP47" s="65">
        <f>IF(BA49="N",8,IF(BR49=0,0,IF(BP49="",0,8)))</f>
        <v>0</v>
      </c>
      <c r="BQ47" s="65">
        <f>SUM(BQ49:BQ60)</f>
        <v>0</v>
      </c>
      <c r="BR47" s="164" t="str">
        <f>IF(BA49="N",0,IF(BP47=0,"",IF(SUM(BQ47/BP47)&gt;1,1,SUM(BQ47/BP47))))</f>
        <v/>
      </c>
      <c r="BS47" s="57"/>
      <c r="BT47" s="57"/>
      <c r="BU47" s="57"/>
      <c r="BV47" s="57"/>
      <c r="BW47" s="57"/>
      <c r="BX47" s="57"/>
      <c r="BY47" s="57"/>
      <c r="BZ47" s="57"/>
      <c r="CA47" s="57"/>
      <c r="CB47" s="57"/>
      <c r="CC47" s="57"/>
      <c r="CD47" s="57"/>
      <c r="CE47" s="57"/>
      <c r="CF47" s="57"/>
      <c r="CG47" s="57"/>
      <c r="CH47" s="57"/>
      <c r="CI47" s="57"/>
      <c r="CJ47" s="57"/>
      <c r="CK47" s="57"/>
      <c r="CL47" s="339"/>
      <c r="CM47" s="339"/>
      <c r="CN47" s="339"/>
      <c r="CO47" s="339"/>
      <c r="CP47" s="339"/>
      <c r="CQ47" s="18"/>
    </row>
    <row r="48" spans="1:95" s="19" customFormat="1" ht="3.75" customHeight="1">
      <c r="A48" s="53"/>
      <c r="B48" s="129"/>
      <c r="C48" s="159"/>
      <c r="D48" s="129"/>
      <c r="E48" s="159"/>
      <c r="F48" s="234"/>
      <c r="G48" s="39"/>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40"/>
      <c r="BA48" s="40"/>
      <c r="BB48" s="40"/>
      <c r="BC48" s="40"/>
      <c r="BD48" s="128"/>
      <c r="BE48" s="174"/>
      <c r="BF48" s="62"/>
      <c r="BG48" s="57"/>
      <c r="BH48" s="57"/>
      <c r="BI48" s="57"/>
      <c r="BJ48" s="85"/>
      <c r="BK48" s="77"/>
      <c r="BL48" s="77"/>
      <c r="BM48" s="58"/>
      <c r="BN48" s="58"/>
      <c r="BO48" s="58"/>
      <c r="BP48" s="78"/>
      <c r="BQ48" s="78"/>
      <c r="BR48" s="79"/>
      <c r="BS48" s="57"/>
      <c r="BT48" s="57"/>
      <c r="BU48" s="57"/>
      <c r="BV48" s="57"/>
      <c r="BW48" s="57"/>
      <c r="BX48" s="57"/>
      <c r="BY48" s="57"/>
      <c r="BZ48" s="57"/>
      <c r="CA48" s="57"/>
      <c r="CB48" s="57"/>
      <c r="CC48" s="57"/>
      <c r="CD48" s="57"/>
      <c r="CE48" s="57"/>
      <c r="CF48" s="57"/>
      <c r="CG48" s="57"/>
      <c r="CH48" s="57"/>
      <c r="CI48" s="57"/>
      <c r="CJ48" s="57"/>
      <c r="CK48" s="57"/>
      <c r="CL48" s="339"/>
      <c r="CM48" s="339"/>
      <c r="CN48" s="339"/>
      <c r="CO48" s="339"/>
      <c r="CP48" s="339"/>
      <c r="CQ48" s="18"/>
    </row>
    <row r="49" spans="1:95" s="19" customFormat="1">
      <c r="A49" s="53"/>
      <c r="B49" s="129"/>
      <c r="C49" s="159"/>
      <c r="D49" s="129"/>
      <c r="E49" s="159"/>
      <c r="F49" s="234"/>
      <c r="G49" s="236" t="str">
        <f>CONCATENATE(E47,".1")</f>
        <v>4.2.1</v>
      </c>
      <c r="H49" s="133"/>
      <c r="I49" s="134" t="s">
        <v>3</v>
      </c>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55" t="s">
        <v>12</v>
      </c>
      <c r="AX49" s="134"/>
      <c r="AY49" s="135"/>
      <c r="AZ49" s="130"/>
      <c r="BA49" s="1011"/>
      <c r="BB49" s="1012"/>
      <c r="BC49" s="1013"/>
      <c r="BD49" s="130"/>
      <c r="BE49" s="174"/>
      <c r="BF49" s="62"/>
      <c r="BG49" s="57"/>
      <c r="BH49" s="57"/>
      <c r="BI49" s="57"/>
      <c r="BJ49" s="64" t="s">
        <v>88</v>
      </c>
      <c r="BK49" s="76" t="s">
        <v>16</v>
      </c>
      <c r="BL49" s="76" t="s">
        <v>16</v>
      </c>
      <c r="BM49" s="76" t="s">
        <v>16</v>
      </c>
      <c r="BN49" s="76" t="s">
        <v>16</v>
      </c>
      <c r="BO49" s="76" t="s">
        <v>16</v>
      </c>
      <c r="BP49" s="124" t="str">
        <f>IF(OR(BA49="x",BA49=""),"",IF(AND($BO$28=1,BK49&lt;&gt;""),1,IF(AND($BO$28=2,BL49&lt;&gt;""),1,IF(AND($BO$28=3,BM49&lt;&gt;""),1,IF(AND($BO$28=4,BN49&lt;&gt;""),1,IF(AND($BO$28=5,BO49&lt;&gt;""),1,0))))))</f>
        <v/>
      </c>
      <c r="BQ49" s="65">
        <f>IF(BR49=0,0,IF(OR(BA49="x",BA49=""),0,IF(BA49="Y",2,0)))</f>
        <v>0</v>
      </c>
      <c r="BR49" s="126">
        <f>IF(BA49="N",0,SUM(BK50:BO50))</f>
        <v>1</v>
      </c>
      <c r="BS49" s="57"/>
      <c r="BT49" s="57"/>
      <c r="BU49" s="57"/>
      <c r="BV49" s="57"/>
      <c r="BW49" s="57"/>
      <c r="BX49" s="57"/>
      <c r="BY49" s="57"/>
      <c r="BZ49" s="57"/>
      <c r="CA49" s="57"/>
      <c r="CB49" s="57"/>
      <c r="CC49" s="57"/>
      <c r="CD49" s="57"/>
      <c r="CE49" s="57"/>
      <c r="CF49" s="57"/>
      <c r="CG49" s="57"/>
      <c r="CH49" s="57"/>
      <c r="CI49" s="57"/>
      <c r="CJ49" s="57"/>
      <c r="CK49" s="57"/>
      <c r="CL49" s="339"/>
      <c r="CM49" s="339"/>
      <c r="CN49" s="339"/>
      <c r="CO49" s="339"/>
      <c r="CP49" s="339"/>
      <c r="CQ49" s="18"/>
    </row>
    <row r="50" spans="1:95" s="19" customFormat="1" ht="3.75" customHeight="1">
      <c r="A50" s="53"/>
      <c r="B50" s="129"/>
      <c r="C50" s="159"/>
      <c r="D50" s="129"/>
      <c r="E50" s="159"/>
      <c r="F50" s="234"/>
      <c r="G50" s="132"/>
      <c r="H50" s="136"/>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8"/>
      <c r="AZ50" s="130"/>
      <c r="BA50" s="129"/>
      <c r="BB50" s="129"/>
      <c r="BC50" s="129"/>
      <c r="BD50" s="130"/>
      <c r="BE50" s="174"/>
      <c r="BF50" s="62"/>
      <c r="BG50" s="57"/>
      <c r="BH50" s="57"/>
      <c r="BI50" s="57"/>
      <c r="BJ50" s="125"/>
      <c r="BK50" s="126">
        <f>IF(AND($BO$28=1,BK49&lt;&gt;""),1,0)</f>
        <v>1</v>
      </c>
      <c r="BL50" s="126">
        <f>IF(AND($BO$28=2,BL49&lt;&gt;""),1,0)</f>
        <v>0</v>
      </c>
      <c r="BM50" s="126">
        <f>IF(AND($BO$28=3,BM49&lt;&gt;""),1,0)</f>
        <v>0</v>
      </c>
      <c r="BN50" s="126">
        <f>IF(AND($BO$28=4,BN49&lt;&gt;""),1,0)</f>
        <v>0</v>
      </c>
      <c r="BO50" s="126">
        <f>IF(AND($BO$28=5,BO49&lt;&gt;""),1,0)</f>
        <v>0</v>
      </c>
      <c r="BP50" s="78"/>
      <c r="BQ50" s="78"/>
      <c r="BR50" s="84"/>
      <c r="BS50" s="57"/>
      <c r="BT50" s="57"/>
      <c r="BU50" s="57"/>
      <c r="BV50" s="57"/>
      <c r="BW50" s="57"/>
      <c r="BX50" s="57"/>
      <c r="BY50" s="57"/>
      <c r="BZ50" s="57"/>
      <c r="CA50" s="57"/>
      <c r="CB50" s="57"/>
      <c r="CC50" s="57"/>
      <c r="CD50" s="57"/>
      <c r="CE50" s="57"/>
      <c r="CF50" s="57"/>
      <c r="CG50" s="57"/>
      <c r="CH50" s="57"/>
      <c r="CI50" s="57"/>
      <c r="CJ50" s="57"/>
      <c r="CK50" s="57"/>
      <c r="CL50" s="339"/>
      <c r="CM50" s="339"/>
      <c r="CN50" s="339"/>
      <c r="CO50" s="339"/>
      <c r="CP50" s="339"/>
      <c r="CQ50" s="18"/>
    </row>
    <row r="51" spans="1:95" s="19" customFormat="1">
      <c r="A51" s="53"/>
      <c r="B51" s="129"/>
      <c r="C51" s="159"/>
      <c r="D51" s="129"/>
      <c r="E51" s="159"/>
      <c r="F51" s="234"/>
      <c r="G51" s="236" t="str">
        <f>CONCATENATE(E47,".2")</f>
        <v>4.2.2</v>
      </c>
      <c r="H51" s="133"/>
      <c r="I51" s="134" t="s">
        <v>329</v>
      </c>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5"/>
      <c r="AZ51" s="130"/>
      <c r="BA51" s="1011"/>
      <c r="BB51" s="1012"/>
      <c r="BC51" s="1013"/>
      <c r="BD51" s="130"/>
      <c r="BE51" s="174"/>
      <c r="BF51" s="62"/>
      <c r="BG51" s="57"/>
      <c r="BH51" s="57"/>
      <c r="BI51" s="57"/>
      <c r="BJ51" s="147"/>
      <c r="BK51" s="149"/>
      <c r="BL51" s="149"/>
      <c r="BM51" s="149"/>
      <c r="BN51" s="149"/>
      <c r="BO51" s="149"/>
      <c r="BP51" s="124" t="str">
        <f>IF(OR(BA51="x",BA51=""),"",IF(AND($BO$28=1,BK51&lt;&gt;""),1,IF(AND($BO$28=2,BL51&lt;&gt;""),1,IF(AND($BO$28=3,BM51&lt;&gt;""),1,IF(AND($BO$28=4,BN51&lt;&gt;""),1,IF(AND($BO$28=5,BO51&lt;&gt;""),1,0))))))</f>
        <v/>
      </c>
      <c r="BQ51" s="65">
        <f>IF(BR49=0,0,IF(OR(BA51="x",BA51=""),0,BA51))</f>
        <v>0</v>
      </c>
      <c r="BR51" s="151"/>
      <c r="BS51" s="57"/>
      <c r="BT51" s="57"/>
      <c r="BU51" s="57"/>
      <c r="BV51" s="57"/>
      <c r="BW51" s="57"/>
      <c r="BX51" s="57"/>
      <c r="BY51" s="57"/>
      <c r="BZ51" s="57"/>
      <c r="CA51" s="57"/>
      <c r="CB51" s="57"/>
      <c r="CC51" s="57"/>
      <c r="CD51" s="57"/>
      <c r="CE51" s="57"/>
      <c r="CF51" s="57"/>
      <c r="CG51" s="57"/>
      <c r="CH51" s="57"/>
      <c r="CI51" s="57"/>
      <c r="CJ51" s="57"/>
      <c r="CK51" s="57"/>
      <c r="CL51" s="339"/>
      <c r="CM51" s="339"/>
      <c r="CN51" s="339"/>
      <c r="CO51" s="339"/>
      <c r="CP51" s="339"/>
      <c r="CQ51" s="18"/>
    </row>
    <row r="52" spans="1:95" s="140" customFormat="1">
      <c r="A52" s="53"/>
      <c r="B52" s="144"/>
      <c r="C52" s="160"/>
      <c r="D52" s="144"/>
      <c r="E52" s="160"/>
      <c r="F52" s="238"/>
      <c r="G52" s="141"/>
      <c r="H52" s="142"/>
      <c r="I52" s="143" t="s">
        <v>4</v>
      </c>
      <c r="J52" s="144"/>
      <c r="K52" s="316" t="s">
        <v>311</v>
      </c>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44"/>
      <c r="AU52" s="144"/>
      <c r="AV52" s="144"/>
      <c r="AW52" s="144"/>
      <c r="AX52" s="144"/>
      <c r="AY52" s="145"/>
      <c r="AZ52" s="146"/>
      <c r="BA52" s="144"/>
      <c r="BB52" s="144"/>
      <c r="BC52" s="144"/>
      <c r="BD52" s="146"/>
      <c r="BE52" s="175"/>
      <c r="BF52" s="147"/>
      <c r="BG52" s="148"/>
      <c r="BH52" s="148"/>
      <c r="BI52" s="148"/>
      <c r="BJ52" s="147"/>
      <c r="BK52" s="149"/>
      <c r="BL52" s="149"/>
      <c r="BM52" s="149"/>
      <c r="BN52" s="149"/>
      <c r="BO52" s="149"/>
      <c r="BP52" s="152"/>
      <c r="BQ52" s="152"/>
      <c r="BR52" s="151"/>
      <c r="BS52" s="148"/>
      <c r="BT52" s="148"/>
      <c r="BU52" s="148"/>
      <c r="BV52" s="148"/>
      <c r="BW52" s="148"/>
      <c r="BX52" s="148"/>
      <c r="BY52" s="148"/>
      <c r="BZ52" s="148"/>
      <c r="CA52" s="148"/>
      <c r="CB52" s="148"/>
      <c r="CC52" s="148"/>
      <c r="CD52" s="148"/>
      <c r="CE52" s="148"/>
      <c r="CF52" s="148"/>
      <c r="CG52" s="148"/>
      <c r="CH52" s="148"/>
      <c r="CI52" s="148"/>
      <c r="CJ52" s="148"/>
      <c r="CK52" s="148"/>
      <c r="CL52" s="344"/>
      <c r="CM52" s="344"/>
      <c r="CN52" s="344"/>
      <c r="CO52" s="344"/>
      <c r="CP52" s="344"/>
      <c r="CQ52" s="341"/>
    </row>
    <row r="53" spans="1:95" s="140" customFormat="1">
      <c r="A53" s="53"/>
      <c r="B53" s="144"/>
      <c r="C53" s="160"/>
      <c r="D53" s="144"/>
      <c r="E53" s="160"/>
      <c r="F53" s="238"/>
      <c r="G53" s="141"/>
      <c r="H53" s="142"/>
      <c r="I53" s="143" t="s">
        <v>5</v>
      </c>
      <c r="J53" s="144"/>
      <c r="K53" s="316" t="s">
        <v>298</v>
      </c>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44"/>
      <c r="AU53" s="144"/>
      <c r="AV53" s="144"/>
      <c r="AW53" s="144"/>
      <c r="AX53" s="144"/>
      <c r="AY53" s="145"/>
      <c r="AZ53" s="146"/>
      <c r="BA53" s="144"/>
      <c r="BB53" s="144"/>
      <c r="BC53" s="144"/>
      <c r="BD53" s="146"/>
      <c r="BE53" s="175"/>
      <c r="BF53" s="147"/>
      <c r="BG53" s="148"/>
      <c r="BH53" s="148"/>
      <c r="BI53" s="148"/>
      <c r="BJ53" s="147"/>
      <c r="BK53" s="149"/>
      <c r="BL53" s="149"/>
      <c r="BM53" s="149"/>
      <c r="BN53" s="149"/>
      <c r="BO53" s="149"/>
      <c r="BP53" s="150"/>
      <c r="BQ53" s="150"/>
      <c r="BR53" s="151"/>
      <c r="BS53" s="148"/>
      <c r="BT53" s="148"/>
      <c r="BU53" s="148"/>
      <c r="BV53" s="148"/>
      <c r="BW53" s="148"/>
      <c r="BX53" s="148"/>
      <c r="BY53" s="148"/>
      <c r="BZ53" s="148"/>
      <c r="CA53" s="148"/>
      <c r="CB53" s="148"/>
      <c r="CC53" s="148"/>
      <c r="CD53" s="148"/>
      <c r="CE53" s="148"/>
      <c r="CF53" s="148"/>
      <c r="CG53" s="148"/>
      <c r="CH53" s="148"/>
      <c r="CI53" s="148"/>
      <c r="CJ53" s="148"/>
      <c r="CK53" s="148"/>
      <c r="CL53" s="344"/>
      <c r="CM53" s="344"/>
      <c r="CN53" s="344"/>
      <c r="CO53" s="344"/>
      <c r="CP53" s="344"/>
      <c r="CQ53" s="341"/>
    </row>
    <row r="54" spans="1:95" s="140" customFormat="1">
      <c r="A54" s="94"/>
      <c r="B54" s="144"/>
      <c r="C54" s="160"/>
      <c r="D54" s="144"/>
      <c r="E54" s="160"/>
      <c r="F54" s="238"/>
      <c r="G54" s="141"/>
      <c r="H54" s="142"/>
      <c r="I54" s="143" t="s">
        <v>6</v>
      </c>
      <c r="J54" s="144"/>
      <c r="K54" s="316" t="s">
        <v>312</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44"/>
      <c r="AU54" s="144"/>
      <c r="AV54" s="144"/>
      <c r="AW54" s="144"/>
      <c r="AX54" s="144"/>
      <c r="AY54" s="145"/>
      <c r="AZ54" s="146"/>
      <c r="BA54" s="144"/>
      <c r="BB54" s="144"/>
      <c r="BC54" s="144"/>
      <c r="BD54" s="146"/>
      <c r="BE54" s="175"/>
      <c r="BF54" s="147"/>
      <c r="BG54" s="148"/>
      <c r="BH54" s="148"/>
      <c r="BI54" s="148"/>
      <c r="BJ54" s="147"/>
      <c r="BK54" s="149"/>
      <c r="BL54" s="149"/>
      <c r="BM54" s="149"/>
      <c r="BN54" s="149"/>
      <c r="BO54" s="149"/>
      <c r="BP54" s="150"/>
      <c r="BQ54" s="150"/>
      <c r="BR54" s="151"/>
      <c r="BS54" s="148"/>
      <c r="BT54" s="148"/>
      <c r="BU54" s="148"/>
      <c r="BV54" s="148"/>
      <c r="BW54" s="148"/>
      <c r="BX54" s="148"/>
      <c r="BY54" s="148"/>
      <c r="BZ54" s="148"/>
      <c r="CA54" s="148"/>
      <c r="CB54" s="148"/>
      <c r="CC54" s="148"/>
      <c r="CD54" s="148"/>
      <c r="CE54" s="148"/>
      <c r="CF54" s="148"/>
      <c r="CG54" s="148"/>
      <c r="CH54" s="148"/>
      <c r="CI54" s="148"/>
      <c r="CJ54" s="148"/>
      <c r="CK54" s="148"/>
      <c r="CL54" s="344"/>
      <c r="CM54" s="344"/>
      <c r="CN54" s="344"/>
      <c r="CO54" s="344"/>
      <c r="CP54" s="344"/>
      <c r="CQ54" s="341"/>
    </row>
    <row r="55" spans="1:95" s="140" customFormat="1">
      <c r="A55" s="53"/>
      <c r="B55" s="144"/>
      <c r="C55" s="160"/>
      <c r="D55" s="144"/>
      <c r="E55" s="160"/>
      <c r="F55" s="238"/>
      <c r="G55" s="141"/>
      <c r="H55" s="142"/>
      <c r="I55" s="143" t="s">
        <v>7</v>
      </c>
      <c r="J55" s="144"/>
      <c r="K55" s="316" t="s">
        <v>313</v>
      </c>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44"/>
      <c r="AU55" s="144"/>
      <c r="AV55" s="144"/>
      <c r="AW55" s="144"/>
      <c r="AX55" s="144"/>
      <c r="AY55" s="145"/>
      <c r="AZ55" s="146"/>
      <c r="BA55" s="144"/>
      <c r="BB55" s="144"/>
      <c r="BC55" s="144"/>
      <c r="BD55" s="146"/>
      <c r="BE55" s="175"/>
      <c r="BF55" s="147"/>
      <c r="BG55" s="148"/>
      <c r="BH55" s="148"/>
      <c r="BI55" s="148"/>
      <c r="BJ55" s="147"/>
      <c r="BK55" s="149"/>
      <c r="BL55" s="149"/>
      <c r="BM55" s="149"/>
      <c r="BN55" s="149"/>
      <c r="BO55" s="149"/>
      <c r="BP55" s="150"/>
      <c r="BQ55" s="150"/>
      <c r="BR55" s="151"/>
      <c r="BS55" s="148"/>
      <c r="BT55" s="148"/>
      <c r="BU55" s="148"/>
      <c r="BV55" s="148"/>
      <c r="BW55" s="148"/>
      <c r="BX55" s="148"/>
      <c r="BY55" s="148"/>
      <c r="BZ55" s="148"/>
      <c r="CA55" s="148"/>
      <c r="CB55" s="148"/>
      <c r="CC55" s="148"/>
      <c r="CD55" s="148"/>
      <c r="CE55" s="148"/>
      <c r="CF55" s="148"/>
      <c r="CG55" s="148"/>
      <c r="CH55" s="148"/>
      <c r="CI55" s="148"/>
      <c r="CJ55" s="148"/>
      <c r="CK55" s="148"/>
      <c r="CL55" s="344"/>
      <c r="CM55" s="344"/>
      <c r="CN55" s="344"/>
      <c r="CO55" s="344"/>
      <c r="CP55" s="344"/>
      <c r="CQ55" s="341"/>
    </row>
    <row r="56" spans="1:95" s="140" customFormat="1">
      <c r="A56" s="183"/>
      <c r="B56" s="144"/>
      <c r="C56" s="160"/>
      <c r="D56" s="144"/>
      <c r="E56" s="160"/>
      <c r="F56" s="238"/>
      <c r="G56" s="141"/>
      <c r="H56" s="142"/>
      <c r="I56" s="143" t="s">
        <v>8</v>
      </c>
      <c r="J56" s="144"/>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44"/>
      <c r="AU56" s="144"/>
      <c r="AV56" s="144"/>
      <c r="AW56" s="144"/>
      <c r="AX56" s="144"/>
      <c r="AY56" s="145"/>
      <c r="AZ56" s="146"/>
      <c r="BA56" s="144"/>
      <c r="BB56" s="144"/>
      <c r="BC56" s="144"/>
      <c r="BD56" s="146"/>
      <c r="BE56" s="175"/>
      <c r="BF56" s="147"/>
      <c r="BG56" s="148"/>
      <c r="BH56" s="148"/>
      <c r="BI56" s="148"/>
      <c r="BJ56" s="147"/>
      <c r="BK56" s="149"/>
      <c r="BL56" s="149"/>
      <c r="BM56" s="149"/>
      <c r="BN56" s="149"/>
      <c r="BO56" s="149"/>
      <c r="BP56" s="150"/>
      <c r="BQ56" s="150"/>
      <c r="BR56" s="151"/>
      <c r="BS56" s="148"/>
      <c r="BT56" s="148"/>
      <c r="BU56" s="148"/>
      <c r="BV56" s="148"/>
      <c r="BW56" s="148"/>
      <c r="BX56" s="148"/>
      <c r="BY56" s="148"/>
      <c r="BZ56" s="148"/>
      <c r="CA56" s="148"/>
      <c r="CB56" s="148"/>
      <c r="CC56" s="148"/>
      <c r="CD56" s="148"/>
      <c r="CE56" s="148"/>
      <c r="CF56" s="148"/>
      <c r="CG56" s="148"/>
      <c r="CH56" s="148"/>
      <c r="CI56" s="148"/>
      <c r="CJ56" s="148"/>
      <c r="CK56" s="148"/>
      <c r="CL56" s="344"/>
      <c r="CM56" s="344"/>
      <c r="CN56" s="344"/>
      <c r="CO56" s="344"/>
      <c r="CP56" s="344"/>
      <c r="CQ56" s="341"/>
    </row>
    <row r="57" spans="1:95" s="19" customFormat="1" ht="3.75" customHeight="1">
      <c r="A57" s="186"/>
      <c r="B57" s="129"/>
      <c r="C57" s="159"/>
      <c r="D57" s="129"/>
      <c r="E57" s="159"/>
      <c r="F57" s="234"/>
      <c r="G57" s="132"/>
      <c r="H57" s="136"/>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8"/>
      <c r="AZ57" s="130"/>
      <c r="BA57" s="129"/>
      <c r="BB57" s="129"/>
      <c r="BC57" s="129"/>
      <c r="BD57" s="130"/>
      <c r="BE57" s="174"/>
      <c r="BF57" s="62"/>
      <c r="BG57" s="57"/>
      <c r="BH57" s="57"/>
      <c r="BI57" s="57"/>
      <c r="BJ57" s="62"/>
      <c r="BK57" s="58"/>
      <c r="BL57" s="58"/>
      <c r="BM57" s="58"/>
      <c r="BN57" s="58"/>
      <c r="BO57" s="58"/>
      <c r="BP57" s="131"/>
      <c r="BQ57" s="131"/>
      <c r="BR57" s="84"/>
      <c r="BS57" s="57"/>
      <c r="BT57" s="57"/>
      <c r="BU57" s="57"/>
      <c r="BV57" s="57"/>
      <c r="BW57" s="57"/>
      <c r="BX57" s="57"/>
      <c r="BY57" s="57"/>
      <c r="BZ57" s="57"/>
      <c r="CA57" s="57"/>
      <c r="CB57" s="57"/>
      <c r="CC57" s="57"/>
      <c r="CD57" s="57"/>
      <c r="CE57" s="57"/>
      <c r="CF57" s="57"/>
      <c r="CG57" s="57"/>
      <c r="CH57" s="57"/>
      <c r="CI57" s="57"/>
      <c r="CJ57" s="57"/>
      <c r="CK57" s="57"/>
      <c r="CL57" s="339"/>
      <c r="CM57" s="339"/>
      <c r="CN57" s="339"/>
      <c r="CO57" s="339"/>
      <c r="CP57" s="339"/>
      <c r="CQ57" s="18"/>
    </row>
    <row r="58" spans="1:95" s="19" customFormat="1">
      <c r="A58" s="185"/>
      <c r="B58" s="129"/>
      <c r="C58" s="159"/>
      <c r="D58" s="129"/>
      <c r="E58" s="159"/>
      <c r="F58" s="234"/>
      <c r="G58" s="236" t="str">
        <f>CONCATENATE(E47,".3")</f>
        <v>4.2.3</v>
      </c>
      <c r="H58" s="133"/>
      <c r="I58" s="134" t="s">
        <v>328</v>
      </c>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5"/>
      <c r="AZ58" s="130"/>
      <c r="BA58" s="1011"/>
      <c r="BB58" s="1012"/>
      <c r="BC58" s="1013"/>
      <c r="BD58" s="130"/>
      <c r="BE58" s="174"/>
      <c r="BF58" s="62"/>
      <c r="BG58" s="57"/>
      <c r="BH58" s="57"/>
      <c r="BI58" s="57"/>
      <c r="BJ58" s="147"/>
      <c r="BK58" s="149"/>
      <c r="BL58" s="149"/>
      <c r="BM58" s="149"/>
      <c r="BN58" s="149"/>
      <c r="BO58" s="149"/>
      <c r="BP58" s="124" t="str">
        <f>IF(OR(BA58="x",BA58=""),"",IF(AND($BO$28=1,BK58&lt;&gt;""),1,IF(AND($BO$28=2,BL58&lt;&gt;""),1,IF(AND($BO$28=3,BM58&lt;&gt;""),1,IF(AND($BO$28=4,BN58&lt;&gt;""),1,IF(AND($BO$28=5,BO58&lt;&gt;""),1,0))))))</f>
        <v/>
      </c>
      <c r="BQ58" s="65">
        <f>IF(BR49=0,0,IF(OR(BA58="x",BA58=""),0,BA58))</f>
        <v>0</v>
      </c>
      <c r="BR58" s="151"/>
      <c r="BS58" s="57"/>
      <c r="BT58" s="57"/>
      <c r="BU58" s="57"/>
      <c r="BV58" s="57"/>
      <c r="BW58" s="57"/>
      <c r="BX58" s="57"/>
      <c r="BY58" s="57"/>
      <c r="BZ58" s="57"/>
      <c r="CA58" s="57"/>
      <c r="CB58" s="57"/>
      <c r="CC58" s="57"/>
      <c r="CD58" s="57"/>
      <c r="CE58" s="57"/>
      <c r="CF58" s="57"/>
      <c r="CG58" s="57"/>
      <c r="CH58" s="57"/>
      <c r="CI58" s="57"/>
      <c r="CJ58" s="57"/>
      <c r="CK58" s="57"/>
      <c r="CL58" s="339"/>
      <c r="CM58" s="339"/>
      <c r="CN58" s="339"/>
      <c r="CO58" s="339"/>
      <c r="CP58" s="339"/>
      <c r="CQ58" s="18"/>
    </row>
    <row r="59" spans="1:95" s="19" customFormat="1" ht="3.75" customHeight="1">
      <c r="A59" s="184"/>
      <c r="B59" s="129"/>
      <c r="C59" s="159"/>
      <c r="D59" s="129"/>
      <c r="E59" s="159"/>
      <c r="F59" s="234"/>
      <c r="G59" s="132"/>
      <c r="H59" s="136"/>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8"/>
      <c r="AZ59" s="130"/>
      <c r="BA59" s="129"/>
      <c r="BB59" s="129"/>
      <c r="BC59" s="129"/>
      <c r="BD59" s="130"/>
      <c r="BE59" s="174"/>
      <c r="BF59" s="62"/>
      <c r="BG59" s="57"/>
      <c r="BH59" s="57"/>
      <c r="BI59" s="57"/>
      <c r="BJ59" s="147"/>
      <c r="BK59" s="149"/>
      <c r="BL59" s="149"/>
      <c r="BM59" s="149"/>
      <c r="BN59" s="149"/>
      <c r="BO59" s="149"/>
      <c r="BP59" s="78"/>
      <c r="BQ59" s="78"/>
      <c r="BR59" s="84"/>
      <c r="BS59" s="57"/>
      <c r="BT59" s="57"/>
      <c r="BU59" s="57"/>
      <c r="BV59" s="57"/>
      <c r="BW59" s="57"/>
      <c r="BX59" s="57"/>
      <c r="BY59" s="57"/>
      <c r="BZ59" s="57"/>
      <c r="CA59" s="57"/>
      <c r="CB59" s="57"/>
      <c r="CC59" s="57"/>
      <c r="CD59" s="57"/>
      <c r="CE59" s="57"/>
      <c r="CF59" s="57"/>
      <c r="CG59" s="57"/>
      <c r="CH59" s="57"/>
      <c r="CI59" s="57"/>
      <c r="CJ59" s="57"/>
      <c r="CK59" s="57"/>
      <c r="CL59" s="339"/>
      <c r="CM59" s="339"/>
      <c r="CN59" s="339"/>
      <c r="CO59" s="339"/>
      <c r="CP59" s="339"/>
      <c r="CQ59" s="18"/>
    </row>
    <row r="60" spans="1:95" s="19" customFormat="1">
      <c r="A60" s="187"/>
      <c r="B60" s="129"/>
      <c r="C60" s="159"/>
      <c r="D60" s="129"/>
      <c r="E60" s="159"/>
      <c r="F60" s="234"/>
      <c r="G60" s="236" t="str">
        <f>CONCATENATE(E47,".4")</f>
        <v>4.2.4</v>
      </c>
      <c r="H60" s="133"/>
      <c r="I60" s="134" t="s">
        <v>9</v>
      </c>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5"/>
      <c r="AZ60" s="130"/>
      <c r="BA60" s="1011"/>
      <c r="BB60" s="1012"/>
      <c r="BC60" s="1013"/>
      <c r="BD60" s="130"/>
      <c r="BE60" s="174"/>
      <c r="BF60" s="62"/>
      <c r="BG60" s="57"/>
      <c r="BH60" s="57"/>
      <c r="BI60" s="57"/>
      <c r="BJ60" s="147"/>
      <c r="BK60" s="149"/>
      <c r="BL60" s="149"/>
      <c r="BM60" s="149"/>
      <c r="BN60" s="149"/>
      <c r="BO60" s="149"/>
      <c r="BP60" s="124" t="str">
        <f>IF(OR(BA60="x",BA60=""),"",IF(AND($BO$28=1,BK60&lt;&gt;""),1,IF(AND($BO$28=2,BL60&lt;&gt;""),1,IF(AND($BO$28=3,BM60&lt;&gt;""),1,IF(AND($BO$28=4,BN60&lt;&gt;""),1,IF(AND($BO$28=5,BO60&lt;&gt;""),1,0))))))</f>
        <v/>
      </c>
      <c r="BQ60" s="65">
        <f>IF(BR49=0,0,IF(OR(BA60="x",BA60=""),0,BA60))</f>
        <v>0</v>
      </c>
      <c r="BR60" s="151"/>
      <c r="BS60" s="57"/>
      <c r="BT60" s="57"/>
      <c r="BU60" s="57"/>
      <c r="BV60" s="57"/>
      <c r="BW60" s="57"/>
      <c r="BX60" s="57"/>
      <c r="BY60" s="57"/>
      <c r="BZ60" s="57"/>
      <c r="CA60" s="57"/>
      <c r="CB60" s="57"/>
      <c r="CC60" s="57"/>
      <c r="CD60" s="57"/>
      <c r="CE60" s="57"/>
      <c r="CF60" s="57"/>
      <c r="CG60" s="57"/>
      <c r="CH60" s="57"/>
      <c r="CI60" s="57"/>
      <c r="CJ60" s="57"/>
      <c r="CK60" s="57"/>
      <c r="CL60" s="339"/>
      <c r="CM60" s="339"/>
      <c r="CN60" s="339"/>
      <c r="CO60" s="339"/>
      <c r="CP60" s="339"/>
      <c r="CQ60" s="18"/>
    </row>
    <row r="61" spans="1:95" s="19" customFormat="1" ht="3.75" customHeight="1">
      <c r="A61" s="95"/>
      <c r="B61" s="129"/>
      <c r="C61" s="159"/>
      <c r="D61" s="129"/>
      <c r="E61" s="159"/>
      <c r="F61" s="234"/>
      <c r="G61" s="132"/>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8"/>
      <c r="AZ61" s="130"/>
      <c r="BA61" s="129"/>
      <c r="BB61" s="129"/>
      <c r="BC61" s="129"/>
      <c r="BD61" s="130"/>
      <c r="BE61" s="174"/>
      <c r="BF61" s="62"/>
      <c r="BG61" s="57"/>
      <c r="BH61" s="57"/>
      <c r="BI61" s="57"/>
      <c r="BJ61" s="147"/>
      <c r="BK61" s="149"/>
      <c r="BL61" s="149"/>
      <c r="BM61" s="149"/>
      <c r="BN61" s="149"/>
      <c r="BO61" s="149"/>
      <c r="BP61" s="78"/>
      <c r="BQ61" s="78"/>
      <c r="BR61" s="84"/>
      <c r="BS61" s="57"/>
      <c r="BT61" s="57"/>
      <c r="BU61" s="57"/>
      <c r="BV61" s="57"/>
      <c r="BW61" s="57"/>
      <c r="BX61" s="57"/>
      <c r="BY61" s="57"/>
      <c r="BZ61" s="57"/>
      <c r="CA61" s="57"/>
      <c r="CB61" s="57"/>
      <c r="CC61" s="57"/>
      <c r="CD61" s="57"/>
      <c r="CE61" s="57"/>
      <c r="CF61" s="57"/>
      <c r="CG61" s="57"/>
      <c r="CH61" s="57"/>
      <c r="CI61" s="57"/>
      <c r="CJ61" s="57"/>
      <c r="CK61" s="57"/>
      <c r="CL61" s="339"/>
      <c r="CM61" s="339"/>
      <c r="CN61" s="339"/>
      <c r="CO61" s="339"/>
      <c r="CP61" s="339"/>
      <c r="CQ61" s="18"/>
    </row>
    <row r="62" spans="1:95" s="19" customFormat="1">
      <c r="A62" s="95"/>
      <c r="B62" s="129"/>
      <c r="C62" s="159"/>
      <c r="D62" s="129"/>
      <c r="E62" s="159"/>
      <c r="F62" s="234"/>
      <c r="G62" s="127"/>
      <c r="H62" s="128"/>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30"/>
      <c r="BA62" s="129"/>
      <c r="BB62" s="129"/>
      <c r="BC62" s="129"/>
      <c r="BD62" s="130"/>
      <c r="BE62" s="174"/>
      <c r="BF62" s="62"/>
      <c r="BG62" s="57"/>
      <c r="BH62" s="57"/>
      <c r="BI62" s="57"/>
      <c r="BJ62" s="62"/>
      <c r="BK62" s="265" t="s">
        <v>228</v>
      </c>
      <c r="BL62" s="266"/>
      <c r="BM62" s="266"/>
      <c r="BN62" s="266"/>
      <c r="BO62" s="267"/>
      <c r="BP62" s="131"/>
      <c r="BQ62" s="131"/>
      <c r="BR62" s="84"/>
      <c r="BS62" s="57"/>
      <c r="BT62" s="57"/>
      <c r="BU62" s="57"/>
      <c r="BV62" s="57"/>
      <c r="BW62" s="57"/>
      <c r="BX62" s="57"/>
      <c r="BY62" s="57"/>
      <c r="BZ62" s="57"/>
      <c r="CA62" s="57"/>
      <c r="CB62" s="57"/>
      <c r="CC62" s="57"/>
      <c r="CD62" s="57"/>
      <c r="CE62" s="57"/>
      <c r="CF62" s="57"/>
      <c r="CG62" s="57"/>
      <c r="CH62" s="57"/>
      <c r="CI62" s="57"/>
      <c r="CJ62" s="57"/>
      <c r="CK62" s="57"/>
      <c r="CL62" s="339"/>
      <c r="CM62" s="339"/>
      <c r="CN62" s="339"/>
      <c r="CO62" s="339"/>
      <c r="CP62" s="339"/>
      <c r="CQ62" s="18"/>
    </row>
    <row r="63" spans="1:95" s="19" customFormat="1">
      <c r="A63" s="95"/>
      <c r="B63" s="129"/>
      <c r="C63" s="159"/>
      <c r="D63" s="129"/>
      <c r="E63" s="237" t="str">
        <f>CONCATENATE($C$29,"3")</f>
        <v>4.3</v>
      </c>
      <c r="F63" s="235"/>
      <c r="G63" s="1023" t="str">
        <f>IF(F19="","",F19)</f>
        <v>Labeling Practices</v>
      </c>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c r="AL63" s="1024"/>
      <c r="AM63" s="1024"/>
      <c r="AN63" s="1024"/>
      <c r="AO63" s="1024"/>
      <c r="AP63" s="1025"/>
      <c r="AQ63" s="1025"/>
      <c r="AR63" s="1025"/>
      <c r="AS63" s="1025"/>
      <c r="AT63" s="1025"/>
      <c r="AU63" s="1025"/>
      <c r="AV63" s="1025"/>
      <c r="AW63" s="1025"/>
      <c r="AX63" s="1025"/>
      <c r="AY63" s="1025"/>
      <c r="AZ63" s="1021" t="str">
        <f>IF(BA65="N",BQ63,IF(BR65=0,"",IF(BA65="Y",SUM(BQ63/BP63),"")))</f>
        <v/>
      </c>
      <c r="BA63" s="1021"/>
      <c r="BB63" s="1021"/>
      <c r="BC63" s="1021"/>
      <c r="BD63" s="1022"/>
      <c r="BE63" s="47"/>
      <c r="BF63" s="62"/>
      <c r="BG63" s="57"/>
      <c r="BH63" s="57"/>
      <c r="BI63" s="57"/>
      <c r="BJ63" s="60" t="s">
        <v>227</v>
      </c>
      <c r="BK63" s="60">
        <v>1</v>
      </c>
      <c r="BL63" s="163">
        <v>2</v>
      </c>
      <c r="BM63" s="60">
        <v>3</v>
      </c>
      <c r="BN63" s="60">
        <v>4</v>
      </c>
      <c r="BO63" s="60">
        <v>5</v>
      </c>
      <c r="BP63" s="65">
        <f>IF(BA65="N",8,IF(BR65=0,0,IF(BP65="",0,8)))</f>
        <v>0</v>
      </c>
      <c r="BQ63" s="65">
        <f>SUM(BQ65:BQ76)</f>
        <v>0</v>
      </c>
      <c r="BR63" s="164" t="str">
        <f>IF(BA65="N",0,IF(BP63=0,"",IF(SUM(BQ63/BP63)&gt;1,1,SUM(BQ63/BP63))))</f>
        <v/>
      </c>
      <c r="BS63" s="57"/>
      <c r="BT63" s="57"/>
      <c r="BU63" s="57"/>
      <c r="BV63" s="57"/>
      <c r="BW63" s="57"/>
      <c r="BX63" s="57"/>
      <c r="BY63" s="57"/>
      <c r="BZ63" s="57"/>
      <c r="CA63" s="57"/>
      <c r="CB63" s="57"/>
      <c r="CC63" s="57"/>
      <c r="CD63" s="57"/>
      <c r="CE63" s="57"/>
      <c r="CF63" s="57"/>
      <c r="CG63" s="57"/>
      <c r="CH63" s="57"/>
      <c r="CI63" s="57"/>
      <c r="CJ63" s="57"/>
      <c r="CK63" s="57"/>
      <c r="CL63" s="339"/>
      <c r="CM63" s="339"/>
      <c r="CN63" s="339"/>
      <c r="CO63" s="339"/>
      <c r="CP63" s="339"/>
      <c r="CQ63" s="18"/>
    </row>
    <row r="64" spans="1:95" s="19" customFormat="1" ht="3.75" customHeight="1">
      <c r="A64" s="95"/>
      <c r="B64" s="129"/>
      <c r="C64" s="159"/>
      <c r="D64" s="129"/>
      <c r="E64" s="159"/>
      <c r="F64" s="234"/>
      <c r="G64" s="39"/>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0"/>
      <c r="BA64" s="40"/>
      <c r="BB64" s="40"/>
      <c r="BC64" s="40"/>
      <c r="BD64" s="128"/>
      <c r="BE64" s="174"/>
      <c r="BF64" s="62"/>
      <c r="BG64" s="57"/>
      <c r="BH64" s="57"/>
      <c r="BI64" s="57"/>
      <c r="BJ64" s="85"/>
      <c r="BK64" s="77"/>
      <c r="BL64" s="77"/>
      <c r="BM64" s="58"/>
      <c r="BN64" s="58"/>
      <c r="BO64" s="58"/>
      <c r="BP64" s="78"/>
      <c r="BQ64" s="78"/>
      <c r="BR64" s="79"/>
      <c r="BS64" s="57"/>
      <c r="BT64" s="57"/>
      <c r="BU64" s="57"/>
      <c r="BV64" s="57"/>
      <c r="BW64" s="57"/>
      <c r="BX64" s="57"/>
      <c r="BY64" s="57"/>
      <c r="BZ64" s="57"/>
      <c r="CA64" s="57"/>
      <c r="CB64" s="57"/>
      <c r="CC64" s="57"/>
      <c r="CD64" s="57"/>
      <c r="CE64" s="57"/>
      <c r="CF64" s="57"/>
      <c r="CG64" s="57"/>
      <c r="CH64" s="57"/>
      <c r="CI64" s="57"/>
      <c r="CJ64" s="57"/>
      <c r="CK64" s="57"/>
      <c r="CL64" s="339"/>
      <c r="CM64" s="339"/>
      <c r="CN64" s="339"/>
      <c r="CO64" s="339"/>
      <c r="CP64" s="339"/>
      <c r="CQ64" s="18"/>
    </row>
    <row r="65" spans="1:95" s="19" customFormat="1">
      <c r="A65" s="95"/>
      <c r="B65" s="129"/>
      <c r="C65" s="159"/>
      <c r="D65" s="129"/>
      <c r="E65" s="159"/>
      <c r="F65" s="234"/>
      <c r="G65" s="236" t="str">
        <f>CONCATENATE(E63,".1")</f>
        <v>4.3.1</v>
      </c>
      <c r="H65" s="133"/>
      <c r="I65" s="134" t="s">
        <v>3</v>
      </c>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55" t="s">
        <v>12</v>
      </c>
      <c r="AX65" s="134"/>
      <c r="AY65" s="135"/>
      <c r="AZ65" s="130"/>
      <c r="BA65" s="1011"/>
      <c r="BB65" s="1012"/>
      <c r="BC65" s="1013"/>
      <c r="BD65" s="130"/>
      <c r="BE65" s="174"/>
      <c r="BF65" s="62"/>
      <c r="BG65" s="57"/>
      <c r="BH65" s="57"/>
      <c r="BI65" s="57"/>
      <c r="BJ65" s="64" t="s">
        <v>88</v>
      </c>
      <c r="BK65" s="76" t="s">
        <v>16</v>
      </c>
      <c r="BL65" s="76" t="s">
        <v>16</v>
      </c>
      <c r="BM65" s="76" t="s">
        <v>16</v>
      </c>
      <c r="BN65" s="76" t="s">
        <v>16</v>
      </c>
      <c r="BO65" s="76" t="s">
        <v>16</v>
      </c>
      <c r="BP65" s="124" t="str">
        <f>IF(OR(BA65="x",BA65=""),"",IF(AND($BO$28=1,BK65&lt;&gt;""),1,IF(AND($BO$28=2,BL65&lt;&gt;""),1,IF(AND($BO$28=3,BM65&lt;&gt;""),1,IF(AND($BO$28=4,BN65&lt;&gt;""),1,IF(AND($BO$28=5,BO65&lt;&gt;""),1,0))))))</f>
        <v/>
      </c>
      <c r="BQ65" s="65">
        <f>IF(BR65=0,0,IF(OR(BA65="x",BA65=""),0,IF(BA65="Y",2,0)))</f>
        <v>0</v>
      </c>
      <c r="BR65" s="126">
        <f>IF(BA65="N",0,SUM(BK66:BO66))</f>
        <v>1</v>
      </c>
      <c r="BS65" s="57"/>
      <c r="BT65" s="57"/>
      <c r="BU65" s="57"/>
      <c r="BV65" s="57"/>
      <c r="BW65" s="57"/>
      <c r="BX65" s="57"/>
      <c r="BY65" s="57"/>
      <c r="BZ65" s="57"/>
      <c r="CA65" s="57"/>
      <c r="CB65" s="57"/>
      <c r="CC65" s="57"/>
      <c r="CD65" s="57"/>
      <c r="CE65" s="57"/>
      <c r="CF65" s="57"/>
      <c r="CG65" s="57"/>
      <c r="CH65" s="57"/>
      <c r="CI65" s="57"/>
      <c r="CJ65" s="57"/>
      <c r="CK65" s="57"/>
      <c r="CL65" s="339"/>
      <c r="CM65" s="339"/>
      <c r="CN65" s="339"/>
      <c r="CO65" s="339"/>
      <c r="CP65" s="339"/>
      <c r="CQ65" s="18"/>
    </row>
    <row r="66" spans="1:95" s="19" customFormat="1" ht="3.75" customHeight="1">
      <c r="A66" s="95"/>
      <c r="B66" s="129"/>
      <c r="C66" s="159"/>
      <c r="D66" s="129"/>
      <c r="E66" s="159"/>
      <c r="F66" s="234"/>
      <c r="G66" s="132"/>
      <c r="H66" s="136"/>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8"/>
      <c r="AZ66" s="130"/>
      <c r="BA66" s="129"/>
      <c r="BB66" s="129"/>
      <c r="BC66" s="129"/>
      <c r="BD66" s="130"/>
      <c r="BE66" s="174"/>
      <c r="BF66" s="62"/>
      <c r="BG66" s="57"/>
      <c r="BH66" s="57"/>
      <c r="BI66" s="57"/>
      <c r="BJ66" s="125" t="s">
        <v>226</v>
      </c>
      <c r="BK66" s="126">
        <f>IF(AND($BO$28=1,BK65&lt;&gt;""),1,0)</f>
        <v>1</v>
      </c>
      <c r="BL66" s="126">
        <f>IF(AND($BO$28=2,BL65&lt;&gt;""),1,0)</f>
        <v>0</v>
      </c>
      <c r="BM66" s="126">
        <f>IF(AND($BO$28=3,BM65&lt;&gt;""),1,0)</f>
        <v>0</v>
      </c>
      <c r="BN66" s="126">
        <f>IF(AND($BO$28=4,BN65&lt;&gt;""),1,0)</f>
        <v>0</v>
      </c>
      <c r="BO66" s="126">
        <f>IF(AND($BO$28=5,BO65&lt;&gt;""),1,0)</f>
        <v>0</v>
      </c>
      <c r="BP66" s="78"/>
      <c r="BQ66" s="78"/>
      <c r="BR66" s="84"/>
      <c r="BS66" s="57"/>
      <c r="BT66" s="57"/>
      <c r="BU66" s="57"/>
      <c r="BV66" s="57"/>
      <c r="BW66" s="57"/>
      <c r="BX66" s="57"/>
      <c r="BY66" s="57"/>
      <c r="BZ66" s="57"/>
      <c r="CA66" s="57"/>
      <c r="CB66" s="57"/>
      <c r="CC66" s="57"/>
      <c r="CD66" s="57"/>
      <c r="CE66" s="57"/>
      <c r="CF66" s="57"/>
      <c r="CG66" s="57"/>
      <c r="CH66" s="57"/>
      <c r="CI66" s="57"/>
      <c r="CJ66" s="57"/>
      <c r="CK66" s="57"/>
      <c r="CL66" s="339"/>
      <c r="CM66" s="339"/>
      <c r="CN66" s="339"/>
      <c r="CO66" s="339"/>
      <c r="CP66" s="339"/>
      <c r="CQ66" s="18"/>
    </row>
    <row r="67" spans="1:95" s="19" customFormat="1">
      <c r="A67" s="95"/>
      <c r="B67" s="129"/>
      <c r="C67" s="159"/>
      <c r="D67" s="129"/>
      <c r="E67" s="159"/>
      <c r="F67" s="234"/>
      <c r="G67" s="236" t="str">
        <f>CONCATENATE(E63,".2")</f>
        <v>4.3.2</v>
      </c>
      <c r="H67" s="133"/>
      <c r="I67" s="134" t="s">
        <v>329</v>
      </c>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5"/>
      <c r="AZ67" s="130"/>
      <c r="BA67" s="1011"/>
      <c r="BB67" s="1012"/>
      <c r="BC67" s="1013"/>
      <c r="BD67" s="130"/>
      <c r="BE67" s="174"/>
      <c r="BF67" s="62"/>
      <c r="BG67" s="57"/>
      <c r="BH67" s="57"/>
      <c r="BI67" s="57"/>
      <c r="BJ67" s="147"/>
      <c r="BK67" s="149"/>
      <c r="BL67" s="149"/>
      <c r="BM67" s="149"/>
      <c r="BN67" s="149"/>
      <c r="BO67" s="149"/>
      <c r="BP67" s="124" t="str">
        <f>IF(OR(BA67="x",BA67=""),"",IF(AND($BO$28=1,BK67&lt;&gt;""),1,IF(AND($BO$28=2,BL67&lt;&gt;""),1,IF(AND($BO$28=3,BM67&lt;&gt;""),1,IF(AND($BO$28=4,BN67&lt;&gt;""),1,IF(AND($BO$28=5,BO67&lt;&gt;""),1,0))))))</f>
        <v/>
      </c>
      <c r="BQ67" s="65">
        <f>IF(BR65=0,0,IF(OR(BA67="x",BA67=""),0,BA67))</f>
        <v>0</v>
      </c>
      <c r="BR67" s="151"/>
      <c r="BS67" s="57"/>
      <c r="BT67" s="57"/>
      <c r="BU67" s="57"/>
      <c r="BV67" s="57"/>
      <c r="BW67" s="57"/>
      <c r="BX67" s="57"/>
      <c r="BY67" s="57"/>
      <c r="BZ67" s="57"/>
      <c r="CA67" s="57"/>
      <c r="CB67" s="57"/>
      <c r="CC67" s="57"/>
      <c r="CD67" s="57"/>
      <c r="CE67" s="57"/>
      <c r="CF67" s="57"/>
      <c r="CG67" s="57"/>
      <c r="CH67" s="57"/>
      <c r="CI67" s="57"/>
      <c r="CJ67" s="57"/>
      <c r="CK67" s="57"/>
      <c r="CL67" s="339"/>
      <c r="CM67" s="339"/>
      <c r="CN67" s="339"/>
      <c r="CO67" s="339"/>
      <c r="CP67" s="339"/>
      <c r="CQ67" s="18"/>
    </row>
    <row r="68" spans="1:95" s="140" customFormat="1">
      <c r="A68" s="95"/>
      <c r="B68" s="144"/>
      <c r="C68" s="160"/>
      <c r="D68" s="144"/>
      <c r="E68" s="160"/>
      <c r="F68" s="238"/>
      <c r="G68" s="141"/>
      <c r="H68" s="142"/>
      <c r="I68" s="143" t="s">
        <v>4</v>
      </c>
      <c r="J68" s="144"/>
      <c r="K68" s="316" t="s">
        <v>300</v>
      </c>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44"/>
      <c r="AU68" s="144"/>
      <c r="AV68" s="144"/>
      <c r="AW68" s="144"/>
      <c r="AX68" s="144"/>
      <c r="AY68" s="145"/>
      <c r="AZ68" s="146"/>
      <c r="BA68" s="144"/>
      <c r="BB68" s="144"/>
      <c r="BC68" s="144"/>
      <c r="BD68" s="146"/>
      <c r="BE68" s="175"/>
      <c r="BF68" s="147"/>
      <c r="BG68" s="148"/>
      <c r="BH68" s="148"/>
      <c r="BI68" s="148"/>
      <c r="BJ68" s="147"/>
      <c r="BK68" s="149"/>
      <c r="BL68" s="149"/>
      <c r="BM68" s="149"/>
      <c r="BN68" s="149"/>
      <c r="BO68" s="149"/>
      <c r="BP68" s="152"/>
      <c r="BQ68" s="152"/>
      <c r="BR68" s="151"/>
      <c r="BS68" s="148"/>
      <c r="BT68" s="148"/>
      <c r="BU68" s="148"/>
      <c r="BV68" s="148"/>
      <c r="BW68" s="148"/>
      <c r="BX68" s="148"/>
      <c r="BY68" s="148"/>
      <c r="BZ68" s="148"/>
      <c r="CA68" s="148"/>
      <c r="CB68" s="148"/>
      <c r="CC68" s="148"/>
      <c r="CD68" s="148"/>
      <c r="CE68" s="148"/>
      <c r="CF68" s="148"/>
      <c r="CG68" s="148"/>
      <c r="CH68" s="148"/>
      <c r="CI68" s="148"/>
      <c r="CJ68" s="148"/>
      <c r="CK68" s="148"/>
      <c r="CL68" s="344"/>
      <c r="CM68" s="344"/>
      <c r="CN68" s="344"/>
      <c r="CO68" s="344"/>
      <c r="CP68" s="344"/>
      <c r="CQ68" s="341"/>
    </row>
    <row r="69" spans="1:95" s="140" customFormat="1">
      <c r="A69" s="95"/>
      <c r="B69" s="144"/>
      <c r="C69" s="160"/>
      <c r="D69" s="144"/>
      <c r="E69" s="160"/>
      <c r="F69" s="238"/>
      <c r="G69" s="141"/>
      <c r="H69" s="142"/>
      <c r="I69" s="143" t="s">
        <v>5</v>
      </c>
      <c r="J69" s="144"/>
      <c r="K69" s="316" t="s">
        <v>299</v>
      </c>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44"/>
      <c r="AU69" s="144"/>
      <c r="AV69" s="144"/>
      <c r="AW69" s="144"/>
      <c r="AX69" s="144"/>
      <c r="AY69" s="145"/>
      <c r="AZ69" s="146"/>
      <c r="BA69" s="144"/>
      <c r="BB69" s="144"/>
      <c r="BC69" s="144"/>
      <c r="BD69" s="146"/>
      <c r="BE69" s="175"/>
      <c r="BF69" s="147"/>
      <c r="BG69" s="148"/>
      <c r="BH69" s="148"/>
      <c r="BI69" s="148"/>
      <c r="BJ69" s="147"/>
      <c r="BK69" s="149"/>
      <c r="BL69" s="149"/>
      <c r="BM69" s="149"/>
      <c r="BN69" s="149"/>
      <c r="BO69" s="149"/>
      <c r="BP69" s="150"/>
      <c r="BQ69" s="150"/>
      <c r="BR69" s="151"/>
      <c r="BS69" s="148"/>
      <c r="BT69" s="148"/>
      <c r="BU69" s="148"/>
      <c r="BV69" s="148"/>
      <c r="BW69" s="148"/>
      <c r="BX69" s="148"/>
      <c r="BY69" s="148"/>
      <c r="BZ69" s="148"/>
      <c r="CA69" s="148"/>
      <c r="CB69" s="148"/>
      <c r="CC69" s="148"/>
      <c r="CD69" s="148"/>
      <c r="CE69" s="148"/>
      <c r="CF69" s="148"/>
      <c r="CG69" s="148"/>
      <c r="CH69" s="148"/>
      <c r="CI69" s="148"/>
      <c r="CJ69" s="148"/>
      <c r="CK69" s="148"/>
      <c r="CL69" s="344"/>
      <c r="CM69" s="344"/>
      <c r="CN69" s="344"/>
      <c r="CO69" s="344"/>
      <c r="CP69" s="344"/>
      <c r="CQ69" s="341"/>
    </row>
    <row r="70" spans="1:95" s="140" customFormat="1">
      <c r="A70" s="95"/>
      <c r="B70" s="144"/>
      <c r="C70" s="160"/>
      <c r="D70" s="144"/>
      <c r="E70" s="160"/>
      <c r="F70" s="238"/>
      <c r="G70" s="141"/>
      <c r="H70" s="142"/>
      <c r="I70" s="143" t="s">
        <v>6</v>
      </c>
      <c r="J70" s="144"/>
      <c r="K70" s="316" t="s">
        <v>301</v>
      </c>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44"/>
      <c r="AU70" s="144"/>
      <c r="AV70" s="144"/>
      <c r="AW70" s="144"/>
      <c r="AX70" s="144"/>
      <c r="AY70" s="145"/>
      <c r="AZ70" s="146"/>
      <c r="BA70" s="144"/>
      <c r="BB70" s="144"/>
      <c r="BC70" s="144"/>
      <c r="BD70" s="146"/>
      <c r="BE70" s="175"/>
      <c r="BF70" s="147"/>
      <c r="BG70" s="148"/>
      <c r="BH70" s="148"/>
      <c r="BI70" s="148"/>
      <c r="BJ70" s="147"/>
      <c r="BK70" s="149"/>
      <c r="BL70" s="149"/>
      <c r="BM70" s="149"/>
      <c r="BN70" s="149"/>
      <c r="BO70" s="149"/>
      <c r="BP70" s="150"/>
      <c r="BQ70" s="150"/>
      <c r="BR70" s="151"/>
      <c r="BS70" s="148"/>
      <c r="BT70" s="148"/>
      <c r="BU70" s="148"/>
      <c r="BV70" s="148"/>
      <c r="BW70" s="148"/>
      <c r="BX70" s="148"/>
      <c r="BY70" s="148"/>
      <c r="BZ70" s="148"/>
      <c r="CA70" s="148"/>
      <c r="CB70" s="148"/>
      <c r="CC70" s="148"/>
      <c r="CD70" s="148"/>
      <c r="CE70" s="148"/>
      <c r="CF70" s="148"/>
      <c r="CG70" s="148"/>
      <c r="CH70" s="148"/>
      <c r="CI70" s="148"/>
      <c r="CJ70" s="148"/>
      <c r="CK70" s="148"/>
      <c r="CL70" s="344"/>
      <c r="CM70" s="344"/>
      <c r="CN70" s="344"/>
      <c r="CO70" s="344"/>
      <c r="CP70" s="344"/>
      <c r="CQ70" s="341"/>
    </row>
    <row r="71" spans="1:95" s="140" customFormat="1">
      <c r="A71" s="95"/>
      <c r="B71" s="144"/>
      <c r="C71" s="160"/>
      <c r="D71" s="144"/>
      <c r="E71" s="160"/>
      <c r="F71" s="238"/>
      <c r="G71" s="141"/>
      <c r="H71" s="142"/>
      <c r="I71" s="143" t="s">
        <v>7</v>
      </c>
      <c r="J71" s="144"/>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44"/>
      <c r="AU71" s="144"/>
      <c r="AV71" s="144"/>
      <c r="AW71" s="144"/>
      <c r="AX71" s="144"/>
      <c r="AY71" s="145"/>
      <c r="AZ71" s="146"/>
      <c r="BA71" s="144"/>
      <c r="BB71" s="144"/>
      <c r="BC71" s="144"/>
      <c r="BD71" s="146"/>
      <c r="BE71" s="175"/>
      <c r="BF71" s="147"/>
      <c r="BG71" s="148"/>
      <c r="BH71" s="148"/>
      <c r="BI71" s="148"/>
      <c r="BJ71" s="147"/>
      <c r="BK71" s="149"/>
      <c r="BL71" s="149"/>
      <c r="BM71" s="149"/>
      <c r="BN71" s="149"/>
      <c r="BO71" s="149"/>
      <c r="BP71" s="150"/>
      <c r="BQ71" s="150"/>
      <c r="BR71" s="151"/>
      <c r="BS71" s="148"/>
      <c r="BT71" s="148"/>
      <c r="BU71" s="148"/>
      <c r="BV71" s="148"/>
      <c r="BW71" s="148"/>
      <c r="BX71" s="148"/>
      <c r="BY71" s="148"/>
      <c r="BZ71" s="148"/>
      <c r="CA71" s="148"/>
      <c r="CB71" s="148"/>
      <c r="CC71" s="148"/>
      <c r="CD71" s="148"/>
      <c r="CE71" s="148"/>
      <c r="CF71" s="148"/>
      <c r="CG71" s="148"/>
      <c r="CH71" s="148"/>
      <c r="CI71" s="148"/>
      <c r="CJ71" s="148"/>
      <c r="CK71" s="148"/>
      <c r="CL71" s="344"/>
      <c r="CM71" s="344"/>
      <c r="CN71" s="344"/>
      <c r="CO71" s="344"/>
      <c r="CP71" s="344"/>
      <c r="CQ71" s="341"/>
    </row>
    <row r="72" spans="1:95" s="140" customFormat="1">
      <c r="A72" s="95"/>
      <c r="B72" s="144"/>
      <c r="C72" s="160"/>
      <c r="D72" s="144"/>
      <c r="E72" s="160"/>
      <c r="F72" s="238"/>
      <c r="G72" s="141"/>
      <c r="H72" s="142"/>
      <c r="I72" s="143" t="s">
        <v>8</v>
      </c>
      <c r="J72" s="144"/>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44"/>
      <c r="AU72" s="144"/>
      <c r="AV72" s="144"/>
      <c r="AW72" s="144"/>
      <c r="AX72" s="144"/>
      <c r="AY72" s="145"/>
      <c r="AZ72" s="146"/>
      <c r="BA72" s="144"/>
      <c r="BB72" s="144"/>
      <c r="BC72" s="144"/>
      <c r="BD72" s="146"/>
      <c r="BE72" s="175"/>
      <c r="BF72" s="147"/>
      <c r="BG72" s="148"/>
      <c r="BH72" s="148"/>
      <c r="BI72" s="148"/>
      <c r="BJ72" s="147"/>
      <c r="BK72" s="149"/>
      <c r="BL72" s="149"/>
      <c r="BM72" s="149"/>
      <c r="BN72" s="149"/>
      <c r="BO72" s="149"/>
      <c r="BP72" s="150"/>
      <c r="BQ72" s="150"/>
      <c r="BR72" s="151"/>
      <c r="BS72" s="148"/>
      <c r="BT72" s="148"/>
      <c r="BU72" s="148"/>
      <c r="BV72" s="148"/>
      <c r="BW72" s="148"/>
      <c r="BX72" s="148"/>
      <c r="BY72" s="148"/>
      <c r="BZ72" s="148"/>
      <c r="CA72" s="148"/>
      <c r="CB72" s="148"/>
      <c r="CC72" s="148"/>
      <c r="CD72" s="148"/>
      <c r="CE72" s="148"/>
      <c r="CF72" s="148"/>
      <c r="CG72" s="148"/>
      <c r="CH72" s="148"/>
      <c r="CI72" s="148"/>
      <c r="CJ72" s="148"/>
      <c r="CK72" s="148"/>
      <c r="CL72" s="344"/>
      <c r="CM72" s="344"/>
      <c r="CN72" s="344"/>
      <c r="CO72" s="344"/>
      <c r="CP72" s="344"/>
      <c r="CQ72" s="341"/>
    </row>
    <row r="73" spans="1:95" s="19" customFormat="1" ht="3.75" customHeight="1">
      <c r="A73" s="95"/>
      <c r="B73" s="129"/>
      <c r="C73" s="159"/>
      <c r="D73" s="129"/>
      <c r="E73" s="159"/>
      <c r="F73" s="234"/>
      <c r="G73" s="132"/>
      <c r="H73" s="136"/>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8"/>
      <c r="AZ73" s="130"/>
      <c r="BA73" s="129"/>
      <c r="BB73" s="129"/>
      <c r="BC73" s="129"/>
      <c r="BD73" s="130"/>
      <c r="BE73" s="174"/>
      <c r="BF73" s="62"/>
      <c r="BG73" s="57"/>
      <c r="BH73" s="57"/>
      <c r="BI73" s="57"/>
      <c r="BJ73" s="62"/>
      <c r="BK73" s="58"/>
      <c r="BL73" s="58"/>
      <c r="BM73" s="58"/>
      <c r="BN73" s="58"/>
      <c r="BO73" s="58"/>
      <c r="BP73" s="131"/>
      <c r="BQ73" s="131"/>
      <c r="BR73" s="84"/>
      <c r="BS73" s="57"/>
      <c r="BT73" s="57"/>
      <c r="BU73" s="57"/>
      <c r="BV73" s="57"/>
      <c r="BW73" s="57"/>
      <c r="BX73" s="57"/>
      <c r="BY73" s="57"/>
      <c r="BZ73" s="57"/>
      <c r="CA73" s="57"/>
      <c r="CB73" s="57"/>
      <c r="CC73" s="57"/>
      <c r="CD73" s="57"/>
      <c r="CE73" s="57"/>
      <c r="CF73" s="57"/>
      <c r="CG73" s="57"/>
      <c r="CH73" s="57"/>
      <c r="CI73" s="57"/>
      <c r="CJ73" s="57"/>
      <c r="CK73" s="57"/>
      <c r="CL73" s="339"/>
      <c r="CM73" s="339"/>
      <c r="CN73" s="339"/>
      <c r="CO73" s="339"/>
      <c r="CP73" s="339"/>
      <c r="CQ73" s="18"/>
    </row>
    <row r="74" spans="1:95" s="19" customFormat="1">
      <c r="A74" s="95"/>
      <c r="B74" s="129"/>
      <c r="C74" s="159"/>
      <c r="D74" s="129"/>
      <c r="E74" s="159"/>
      <c r="F74" s="234"/>
      <c r="G74" s="236" t="str">
        <f>CONCATENATE(E63,".3")</f>
        <v>4.3.3</v>
      </c>
      <c r="H74" s="133"/>
      <c r="I74" s="134" t="s">
        <v>328</v>
      </c>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5"/>
      <c r="AZ74" s="130"/>
      <c r="BA74" s="1011"/>
      <c r="BB74" s="1012"/>
      <c r="BC74" s="1013"/>
      <c r="BD74" s="130"/>
      <c r="BE74" s="174"/>
      <c r="BF74" s="62"/>
      <c r="BG74" s="57"/>
      <c r="BH74" s="57"/>
      <c r="BI74" s="57"/>
      <c r="BJ74" s="147"/>
      <c r="BK74" s="149"/>
      <c r="BL74" s="149"/>
      <c r="BM74" s="149"/>
      <c r="BN74" s="149"/>
      <c r="BO74" s="149"/>
      <c r="BP74" s="124" t="str">
        <f>IF(OR(BA74="x",BA74=""),"",IF(AND($BO$28=1,BK74&lt;&gt;""),1,IF(AND($BO$28=2,BL74&lt;&gt;""),1,IF(AND($BO$28=3,BM74&lt;&gt;""),1,IF(AND($BO$28=4,BN74&lt;&gt;""),1,IF(AND($BO$28=5,BO74&lt;&gt;""),1,0))))))</f>
        <v/>
      </c>
      <c r="BQ74" s="65">
        <f>IF(BR65=0,0,IF(OR(BA74="x",BA74=""),0,BA74))</f>
        <v>0</v>
      </c>
      <c r="BR74" s="151"/>
      <c r="BS74" s="57"/>
      <c r="BT74" s="57"/>
      <c r="BU74" s="57"/>
      <c r="BV74" s="57"/>
      <c r="BW74" s="57"/>
      <c r="BX74" s="57"/>
      <c r="BY74" s="57"/>
      <c r="BZ74" s="57"/>
      <c r="CA74" s="57"/>
      <c r="CB74" s="57"/>
      <c r="CC74" s="57"/>
      <c r="CD74" s="57"/>
      <c r="CE74" s="57"/>
      <c r="CF74" s="57"/>
      <c r="CG74" s="57"/>
      <c r="CH74" s="57"/>
      <c r="CI74" s="57"/>
      <c r="CJ74" s="57"/>
      <c r="CK74" s="57"/>
      <c r="CL74" s="339"/>
      <c r="CM74" s="339"/>
      <c r="CN74" s="339"/>
      <c r="CO74" s="339"/>
      <c r="CP74" s="339"/>
      <c r="CQ74" s="18"/>
    </row>
    <row r="75" spans="1:95" s="19" customFormat="1" ht="3.75" customHeight="1">
      <c r="A75" s="95"/>
      <c r="B75" s="129"/>
      <c r="C75" s="159"/>
      <c r="D75" s="129"/>
      <c r="E75" s="159"/>
      <c r="F75" s="234"/>
      <c r="G75" s="132"/>
      <c r="H75" s="136"/>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8"/>
      <c r="AZ75" s="130"/>
      <c r="BA75" s="129"/>
      <c r="BB75" s="129"/>
      <c r="BC75" s="129"/>
      <c r="BD75" s="130"/>
      <c r="BE75" s="174"/>
      <c r="BF75" s="62"/>
      <c r="BG75" s="57"/>
      <c r="BH75" s="57"/>
      <c r="BI75" s="57"/>
      <c r="BJ75" s="147"/>
      <c r="BK75" s="149"/>
      <c r="BL75" s="149"/>
      <c r="BM75" s="149"/>
      <c r="BN75" s="149"/>
      <c r="BO75" s="149"/>
      <c r="BP75" s="78"/>
      <c r="BQ75" s="78"/>
      <c r="BR75" s="84"/>
      <c r="BS75" s="57"/>
      <c r="BT75" s="57"/>
      <c r="BU75" s="57"/>
      <c r="BV75" s="57"/>
      <c r="BW75" s="57"/>
      <c r="BX75" s="57"/>
      <c r="BY75" s="57"/>
      <c r="BZ75" s="57"/>
      <c r="CA75" s="57"/>
      <c r="CB75" s="57"/>
      <c r="CC75" s="57"/>
      <c r="CD75" s="57"/>
      <c r="CE75" s="57"/>
      <c r="CF75" s="57"/>
      <c r="CG75" s="57"/>
      <c r="CH75" s="57"/>
      <c r="CI75" s="57"/>
      <c r="CJ75" s="57"/>
      <c r="CK75" s="57"/>
      <c r="CL75" s="339"/>
      <c r="CM75" s="339"/>
      <c r="CN75" s="339"/>
      <c r="CO75" s="339"/>
      <c r="CP75" s="339"/>
      <c r="CQ75" s="18"/>
    </row>
    <row r="76" spans="1:95" s="19" customFormat="1">
      <c r="A76" s="95"/>
      <c r="B76" s="129"/>
      <c r="C76" s="159"/>
      <c r="D76" s="129"/>
      <c r="E76" s="159"/>
      <c r="F76" s="234"/>
      <c r="G76" s="236" t="str">
        <f>CONCATENATE(E63,".4")</f>
        <v>4.3.4</v>
      </c>
      <c r="H76" s="133"/>
      <c r="I76" s="134" t="s">
        <v>9</v>
      </c>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5"/>
      <c r="AZ76" s="130"/>
      <c r="BA76" s="1011"/>
      <c r="BB76" s="1012"/>
      <c r="BC76" s="1013"/>
      <c r="BD76" s="130"/>
      <c r="BE76" s="174"/>
      <c r="BF76" s="62"/>
      <c r="BG76" s="57"/>
      <c r="BH76" s="57"/>
      <c r="BI76" s="57"/>
      <c r="BJ76" s="147"/>
      <c r="BK76" s="149"/>
      <c r="BL76" s="149"/>
      <c r="BM76" s="149"/>
      <c r="BN76" s="149"/>
      <c r="BO76" s="149"/>
      <c r="BP76" s="124" t="str">
        <f>IF(OR(BA76="x",BA76=""),"",IF(AND($BO$28=1,BK76&lt;&gt;""),1,IF(AND($BO$28=2,BL76&lt;&gt;""),1,IF(AND($BO$28=3,BM76&lt;&gt;""),1,IF(AND($BO$28=4,BN76&lt;&gt;""),1,IF(AND($BO$28=5,BO76&lt;&gt;""),1,0))))))</f>
        <v/>
      </c>
      <c r="BQ76" s="65">
        <f>IF(BR65=0,0,IF(OR(BA76="x",BA76=""),0,BA76))</f>
        <v>0</v>
      </c>
      <c r="BR76" s="151"/>
      <c r="BS76" s="57"/>
      <c r="BT76" s="57"/>
      <c r="BU76" s="57"/>
      <c r="BV76" s="57"/>
      <c r="BW76" s="57"/>
      <c r="BX76" s="57"/>
      <c r="BY76" s="57"/>
      <c r="BZ76" s="57"/>
      <c r="CA76" s="57"/>
      <c r="CB76" s="57"/>
      <c r="CC76" s="57"/>
      <c r="CD76" s="57"/>
      <c r="CE76" s="57"/>
      <c r="CF76" s="57"/>
      <c r="CG76" s="57"/>
      <c r="CH76" s="57"/>
      <c r="CI76" s="57"/>
      <c r="CJ76" s="57"/>
      <c r="CK76" s="57"/>
      <c r="CL76" s="339"/>
      <c r="CM76" s="339"/>
      <c r="CN76" s="339"/>
      <c r="CO76" s="339"/>
      <c r="CP76" s="339"/>
      <c r="CQ76" s="18"/>
    </row>
    <row r="77" spans="1:95" s="19" customFormat="1" ht="3.75" customHeight="1">
      <c r="A77" s="95"/>
      <c r="B77" s="129"/>
      <c r="C77" s="159"/>
      <c r="D77" s="129"/>
      <c r="E77" s="159"/>
      <c r="F77" s="234"/>
      <c r="G77" s="132"/>
      <c r="H77" s="136"/>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8"/>
      <c r="AZ77" s="130"/>
      <c r="BA77" s="129"/>
      <c r="BB77" s="129"/>
      <c r="BC77" s="129"/>
      <c r="BD77" s="130"/>
      <c r="BE77" s="174"/>
      <c r="BF77" s="62"/>
      <c r="BG77" s="57"/>
      <c r="BH77" s="57"/>
      <c r="BI77" s="57"/>
      <c r="BJ77" s="147"/>
      <c r="BK77" s="149"/>
      <c r="BL77" s="149"/>
      <c r="BM77" s="149"/>
      <c r="BN77" s="149"/>
      <c r="BO77" s="149"/>
      <c r="BP77" s="78"/>
      <c r="BQ77" s="78"/>
      <c r="BR77" s="84"/>
      <c r="BS77" s="57"/>
      <c r="BT77" s="57"/>
      <c r="BU77" s="57"/>
      <c r="BV77" s="57"/>
      <c r="BW77" s="57"/>
      <c r="BX77" s="57"/>
      <c r="BY77" s="57"/>
      <c r="BZ77" s="57"/>
      <c r="CA77" s="57"/>
      <c r="CB77" s="57"/>
      <c r="CC77" s="57"/>
      <c r="CD77" s="57"/>
      <c r="CE77" s="57"/>
      <c r="CF77" s="57"/>
      <c r="CG77" s="57"/>
      <c r="CH77" s="57"/>
      <c r="CI77" s="57"/>
      <c r="CJ77" s="57"/>
      <c r="CK77" s="57"/>
      <c r="CL77" s="339"/>
      <c r="CM77" s="339"/>
      <c r="CN77" s="339"/>
      <c r="CO77" s="339"/>
      <c r="CP77" s="339"/>
      <c r="CQ77" s="18"/>
    </row>
    <row r="78" spans="1:95" s="19" customFormat="1">
      <c r="A78" s="95"/>
      <c r="B78" s="129"/>
      <c r="C78" s="159"/>
      <c r="D78" s="129"/>
      <c r="E78" s="159"/>
      <c r="F78" s="234"/>
      <c r="G78" s="127"/>
      <c r="H78" s="128"/>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30"/>
      <c r="BA78" s="129"/>
      <c r="BB78" s="129"/>
      <c r="BC78" s="129"/>
      <c r="BD78" s="130"/>
      <c r="BE78" s="174"/>
      <c r="BF78" s="62"/>
      <c r="BG78" s="57"/>
      <c r="BH78" s="57"/>
      <c r="BI78" s="57"/>
      <c r="BJ78" s="62"/>
      <c r="BK78" s="265" t="s">
        <v>228</v>
      </c>
      <c r="BL78" s="266"/>
      <c r="BM78" s="266"/>
      <c r="BN78" s="266"/>
      <c r="BO78" s="267"/>
      <c r="BP78" s="131"/>
      <c r="BQ78" s="131"/>
      <c r="BR78" s="84"/>
      <c r="BS78" s="57"/>
      <c r="BT78" s="57"/>
      <c r="BU78" s="57"/>
      <c r="BV78" s="57"/>
      <c r="BW78" s="57"/>
      <c r="BX78" s="57"/>
      <c r="BY78" s="57"/>
      <c r="BZ78" s="57"/>
      <c r="CA78" s="57"/>
      <c r="CB78" s="57"/>
      <c r="CC78" s="57"/>
      <c r="CD78" s="57"/>
      <c r="CE78" s="57"/>
      <c r="CF78" s="57"/>
      <c r="CG78" s="57"/>
      <c r="CH78" s="57"/>
      <c r="CI78" s="57"/>
      <c r="CJ78" s="57"/>
      <c r="CK78" s="57"/>
      <c r="CL78" s="339"/>
      <c r="CM78" s="339"/>
      <c r="CN78" s="339"/>
      <c r="CO78" s="339"/>
      <c r="CP78" s="339"/>
      <c r="CQ78" s="18"/>
    </row>
    <row r="79" spans="1:95" s="19" customFormat="1">
      <c r="A79" s="95"/>
      <c r="B79" s="129"/>
      <c r="C79" s="159"/>
      <c r="D79" s="129"/>
      <c r="E79" s="237" t="str">
        <f>CONCATENATE($C$29,"4")</f>
        <v>4.4</v>
      </c>
      <c r="F79" s="235"/>
      <c r="G79" s="1023" t="str">
        <f>IF(F20="","",F20)</f>
        <v>Inventory Management</v>
      </c>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c r="AE79" s="1024"/>
      <c r="AF79" s="1024"/>
      <c r="AG79" s="1024"/>
      <c r="AH79" s="1024"/>
      <c r="AI79" s="1024"/>
      <c r="AJ79" s="1024"/>
      <c r="AK79" s="1024"/>
      <c r="AL79" s="1024"/>
      <c r="AM79" s="1024"/>
      <c r="AN79" s="1024"/>
      <c r="AO79" s="1024"/>
      <c r="AP79" s="1025"/>
      <c r="AQ79" s="1025"/>
      <c r="AR79" s="1025"/>
      <c r="AS79" s="1025"/>
      <c r="AT79" s="1025"/>
      <c r="AU79" s="1025"/>
      <c r="AV79" s="1025"/>
      <c r="AW79" s="1025"/>
      <c r="AX79" s="1025"/>
      <c r="AY79" s="1025"/>
      <c r="AZ79" s="1021" t="str">
        <f>IF(BA81="N",BQ79,IF(BR81=0,"",IF(BA81="Y",SUM(BQ79/BP79),"")))</f>
        <v/>
      </c>
      <c r="BA79" s="1021"/>
      <c r="BB79" s="1021"/>
      <c r="BC79" s="1021"/>
      <c r="BD79" s="1022"/>
      <c r="BE79" s="47"/>
      <c r="BF79" s="62"/>
      <c r="BG79" s="57"/>
      <c r="BH79" s="57"/>
      <c r="BI79" s="57"/>
      <c r="BJ79" s="60" t="s">
        <v>227</v>
      </c>
      <c r="BK79" s="60">
        <v>1</v>
      </c>
      <c r="BL79" s="163">
        <v>2</v>
      </c>
      <c r="BM79" s="60">
        <v>3</v>
      </c>
      <c r="BN79" s="60">
        <v>4</v>
      </c>
      <c r="BO79" s="60">
        <v>5</v>
      </c>
      <c r="BP79" s="65">
        <f>IF(BA81="N",8,IF(BR81=0,0,IF(BP81="",0,8)))</f>
        <v>0</v>
      </c>
      <c r="BQ79" s="65">
        <f>SUM(BQ81:BQ92)</f>
        <v>0</v>
      </c>
      <c r="BR79" s="164" t="str">
        <f>IF(BA81="N",0,IF(BP79=0,"",IF(SUM(BQ79/BP79)&gt;1,1,SUM(BQ79/BP79))))</f>
        <v/>
      </c>
      <c r="BS79" s="57"/>
      <c r="BT79" s="57"/>
      <c r="BU79" s="57"/>
      <c r="BV79" s="57"/>
      <c r="BW79" s="57"/>
      <c r="BX79" s="57"/>
      <c r="BY79" s="57"/>
      <c r="BZ79" s="57"/>
      <c r="CA79" s="57"/>
      <c r="CB79" s="57"/>
      <c r="CC79" s="57"/>
      <c r="CD79" s="57"/>
      <c r="CE79" s="57"/>
      <c r="CF79" s="57"/>
      <c r="CG79" s="57"/>
      <c r="CH79" s="57"/>
      <c r="CI79" s="57"/>
      <c r="CJ79" s="57"/>
      <c r="CK79" s="57"/>
      <c r="CL79" s="339"/>
      <c r="CM79" s="339"/>
      <c r="CN79" s="339"/>
      <c r="CO79" s="339"/>
      <c r="CP79" s="339"/>
      <c r="CQ79" s="18"/>
    </row>
    <row r="80" spans="1:95" s="19" customFormat="1" ht="3.75" customHeight="1">
      <c r="A80" s="95"/>
      <c r="B80" s="129"/>
      <c r="C80" s="159"/>
      <c r="D80" s="129"/>
      <c r="E80" s="159"/>
      <c r="F80" s="234"/>
      <c r="G80" s="39"/>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40"/>
      <c r="BA80" s="40"/>
      <c r="BB80" s="40"/>
      <c r="BC80" s="40"/>
      <c r="BD80" s="128"/>
      <c r="BE80" s="174"/>
      <c r="BF80" s="62"/>
      <c r="BG80" s="57"/>
      <c r="BH80" s="57"/>
      <c r="BI80" s="57"/>
      <c r="BJ80" s="85"/>
      <c r="BK80" s="77"/>
      <c r="BL80" s="77"/>
      <c r="BM80" s="58"/>
      <c r="BN80" s="58"/>
      <c r="BO80" s="58"/>
      <c r="BP80" s="78"/>
      <c r="BQ80" s="78"/>
      <c r="BR80" s="79"/>
      <c r="BS80" s="57"/>
      <c r="BT80" s="57"/>
      <c r="BU80" s="57"/>
      <c r="BV80" s="57"/>
      <c r="BW80" s="57"/>
      <c r="BX80" s="57"/>
      <c r="BY80" s="57"/>
      <c r="BZ80" s="57"/>
      <c r="CA80" s="57"/>
      <c r="CB80" s="57"/>
      <c r="CC80" s="57"/>
      <c r="CD80" s="57"/>
      <c r="CE80" s="57"/>
      <c r="CF80" s="57"/>
      <c r="CG80" s="57"/>
      <c r="CH80" s="57"/>
      <c r="CI80" s="57"/>
      <c r="CJ80" s="57"/>
      <c r="CK80" s="57"/>
      <c r="CL80" s="339"/>
      <c r="CM80" s="339"/>
      <c r="CN80" s="339"/>
      <c r="CO80" s="339"/>
      <c r="CP80" s="339"/>
      <c r="CQ80" s="18"/>
    </row>
    <row r="81" spans="1:95" s="19" customFormat="1">
      <c r="A81" s="95"/>
      <c r="B81" s="129"/>
      <c r="C81" s="159"/>
      <c r="D81" s="129"/>
      <c r="E81" s="159"/>
      <c r="F81" s="234"/>
      <c r="G81" s="236" t="str">
        <f>CONCATENATE(E79,".1")</f>
        <v>4.4.1</v>
      </c>
      <c r="H81" s="133"/>
      <c r="I81" s="134" t="s">
        <v>3</v>
      </c>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55" t="s">
        <v>12</v>
      </c>
      <c r="AX81" s="134"/>
      <c r="AY81" s="135"/>
      <c r="AZ81" s="130"/>
      <c r="BA81" s="1011"/>
      <c r="BB81" s="1012"/>
      <c r="BC81" s="1013"/>
      <c r="BD81" s="130"/>
      <c r="BE81" s="174"/>
      <c r="BF81" s="62"/>
      <c r="BG81" s="57"/>
      <c r="BH81" s="57"/>
      <c r="BI81" s="57"/>
      <c r="BJ81" s="64" t="s">
        <v>88</v>
      </c>
      <c r="BK81" s="76" t="s">
        <v>16</v>
      </c>
      <c r="BL81" s="76" t="s">
        <v>16</v>
      </c>
      <c r="BM81" s="76"/>
      <c r="BN81" s="76" t="s">
        <v>16</v>
      </c>
      <c r="BO81" s="76" t="s">
        <v>16</v>
      </c>
      <c r="BP81" s="124" t="str">
        <f>IF(OR(BA81="x",BA81=""),"",IF(AND($BO$28=1,BK81&lt;&gt;""),1,IF(AND($BO$28=2,BL81&lt;&gt;""),1,IF(AND($BO$28=3,BM81&lt;&gt;""),1,IF(AND($BO$28=4,BN81&lt;&gt;""),1,IF(AND($BO$28=5,BO81&lt;&gt;""),1,0))))))</f>
        <v/>
      </c>
      <c r="BQ81" s="65">
        <f>IF(BR81=0,0,IF(OR(BA81="x",BA81=""),0,IF(BA81="Y",2,0)))</f>
        <v>0</v>
      </c>
      <c r="BR81" s="126">
        <f>IF(BA81="N",0,SUM(BK82:BO82))</f>
        <v>1</v>
      </c>
      <c r="BS81" s="57"/>
      <c r="BT81" s="57"/>
      <c r="BU81" s="57"/>
      <c r="BV81" s="57"/>
      <c r="BW81" s="57"/>
      <c r="BX81" s="57"/>
      <c r="BY81" s="57"/>
      <c r="BZ81" s="57"/>
      <c r="CA81" s="57"/>
      <c r="CB81" s="57"/>
      <c r="CC81" s="57"/>
      <c r="CD81" s="57"/>
      <c r="CE81" s="57"/>
      <c r="CF81" s="57"/>
      <c r="CG81" s="57"/>
      <c r="CH81" s="57"/>
      <c r="CI81" s="57"/>
      <c r="CJ81" s="57"/>
      <c r="CK81" s="57"/>
      <c r="CL81" s="339"/>
      <c r="CM81" s="339"/>
      <c r="CN81" s="339"/>
      <c r="CO81" s="339"/>
      <c r="CP81" s="339"/>
      <c r="CQ81" s="18"/>
    </row>
    <row r="82" spans="1:95" s="19" customFormat="1" ht="3.75" customHeight="1">
      <c r="A82" s="95"/>
      <c r="B82" s="129"/>
      <c r="C82" s="159"/>
      <c r="D82" s="129"/>
      <c r="E82" s="159"/>
      <c r="F82" s="234"/>
      <c r="G82" s="132"/>
      <c r="H82" s="136"/>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8"/>
      <c r="AZ82" s="130"/>
      <c r="BA82" s="129"/>
      <c r="BB82" s="129"/>
      <c r="BC82" s="129"/>
      <c r="BD82" s="130"/>
      <c r="BE82" s="174"/>
      <c r="BF82" s="62"/>
      <c r="BG82" s="57"/>
      <c r="BH82" s="57"/>
      <c r="BI82" s="57"/>
      <c r="BJ82" s="125"/>
      <c r="BK82" s="126">
        <f>IF(AND($BO$28=1,BK81&lt;&gt;""),1,0)</f>
        <v>1</v>
      </c>
      <c r="BL82" s="126">
        <f>IF(AND($BO$28=2,BL81&lt;&gt;""),1,0)</f>
        <v>0</v>
      </c>
      <c r="BM82" s="126">
        <f>IF(AND($BO$28=3,BM81&lt;&gt;""),1,0)</f>
        <v>0</v>
      </c>
      <c r="BN82" s="126">
        <f>IF(AND($BO$28=4,BN81&lt;&gt;""),1,0)</f>
        <v>0</v>
      </c>
      <c r="BO82" s="126">
        <f>IF(AND($BO$28=5,BO81&lt;&gt;""),1,0)</f>
        <v>0</v>
      </c>
      <c r="BP82" s="78"/>
      <c r="BQ82" s="78"/>
      <c r="BR82" s="84"/>
      <c r="BS82" s="57"/>
      <c r="BT82" s="57"/>
      <c r="BU82" s="57"/>
      <c r="BV82" s="57"/>
      <c r="BW82" s="57"/>
      <c r="BX82" s="57"/>
      <c r="BY82" s="57"/>
      <c r="BZ82" s="57"/>
      <c r="CA82" s="57"/>
      <c r="CB82" s="57"/>
      <c r="CC82" s="57"/>
      <c r="CD82" s="57"/>
      <c r="CE82" s="57"/>
      <c r="CF82" s="57"/>
      <c r="CG82" s="57"/>
      <c r="CH82" s="57"/>
      <c r="CI82" s="57"/>
      <c r="CJ82" s="57"/>
      <c r="CK82" s="57"/>
      <c r="CL82" s="339"/>
      <c r="CM82" s="339"/>
      <c r="CN82" s="339"/>
      <c r="CO82" s="339"/>
      <c r="CP82" s="339"/>
      <c r="CQ82" s="18"/>
    </row>
    <row r="83" spans="1:95" s="19" customFormat="1">
      <c r="A83" s="95"/>
      <c r="B83" s="129"/>
      <c r="C83" s="159"/>
      <c r="D83" s="129"/>
      <c r="E83" s="159"/>
      <c r="F83" s="234"/>
      <c r="G83" s="236" t="str">
        <f>CONCATENATE(E79,".2")</f>
        <v>4.4.2</v>
      </c>
      <c r="H83" s="133"/>
      <c r="I83" s="134" t="s">
        <v>329</v>
      </c>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5"/>
      <c r="AZ83" s="130"/>
      <c r="BA83" s="1011"/>
      <c r="BB83" s="1012"/>
      <c r="BC83" s="1013"/>
      <c r="BD83" s="130"/>
      <c r="BE83" s="174"/>
      <c r="BF83" s="62"/>
      <c r="BG83" s="57"/>
      <c r="BH83" s="57"/>
      <c r="BI83" s="57"/>
      <c r="BJ83" s="147"/>
      <c r="BK83" s="149"/>
      <c r="BL83" s="149"/>
      <c r="BM83" s="149"/>
      <c r="BN83" s="149"/>
      <c r="BO83" s="149"/>
      <c r="BP83" s="124" t="str">
        <f>IF(OR(BA83="x",BA83=""),"",IF(AND($BO$28=1,BK83&lt;&gt;""),1,IF(AND($BO$28=2,BL83&lt;&gt;""),1,IF(AND($BO$28=3,BM83&lt;&gt;""),1,IF(AND($BO$28=4,BN83&lt;&gt;""),1,IF(AND($BO$28=5,BO83&lt;&gt;""),1,0))))))</f>
        <v/>
      </c>
      <c r="BQ83" s="65">
        <f>IF(BR81=0,0,IF(OR(BA83="x",BA83=""),0,BA83))</f>
        <v>0</v>
      </c>
      <c r="BR83" s="151"/>
      <c r="BS83" s="57"/>
      <c r="BT83" s="57"/>
      <c r="BU83" s="57"/>
      <c r="BV83" s="57"/>
      <c r="BW83" s="57"/>
      <c r="BX83" s="57"/>
      <c r="BY83" s="57"/>
      <c r="BZ83" s="57"/>
      <c r="CA83" s="57"/>
      <c r="CB83" s="57"/>
      <c r="CC83" s="57"/>
      <c r="CD83" s="57"/>
      <c r="CE83" s="57"/>
      <c r="CF83" s="57"/>
      <c r="CG83" s="57"/>
      <c r="CH83" s="57"/>
      <c r="CI83" s="57"/>
      <c r="CJ83" s="57"/>
      <c r="CK83" s="57"/>
      <c r="CL83" s="339"/>
      <c r="CM83" s="339"/>
      <c r="CN83" s="339"/>
      <c r="CO83" s="339"/>
      <c r="CP83" s="339"/>
      <c r="CQ83" s="18"/>
    </row>
    <row r="84" spans="1:95" s="140" customFormat="1">
      <c r="A84" s="95"/>
      <c r="B84" s="144"/>
      <c r="C84" s="160"/>
      <c r="D84" s="144"/>
      <c r="E84" s="160"/>
      <c r="F84" s="238"/>
      <c r="G84" s="141"/>
      <c r="H84" s="142"/>
      <c r="I84" s="143" t="s">
        <v>4</v>
      </c>
      <c r="J84" s="144"/>
      <c r="K84" s="316" t="s">
        <v>302</v>
      </c>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44"/>
      <c r="AU84" s="144"/>
      <c r="AV84" s="144"/>
      <c r="AW84" s="144"/>
      <c r="AX84" s="144"/>
      <c r="AY84" s="145"/>
      <c r="AZ84" s="146"/>
      <c r="BA84" s="144"/>
      <c r="BB84" s="144"/>
      <c r="BC84" s="144"/>
      <c r="BD84" s="146"/>
      <c r="BE84" s="175"/>
      <c r="BF84" s="147"/>
      <c r="BG84" s="148"/>
      <c r="BH84" s="148"/>
      <c r="BI84" s="148"/>
      <c r="BJ84" s="147"/>
      <c r="BK84" s="149"/>
      <c r="BL84" s="149"/>
      <c r="BM84" s="149"/>
      <c r="BN84" s="149"/>
      <c r="BO84" s="149"/>
      <c r="BP84" s="152"/>
      <c r="BQ84" s="152"/>
      <c r="BR84" s="151"/>
      <c r="BS84" s="148"/>
      <c r="BT84" s="148"/>
      <c r="BU84" s="148"/>
      <c r="BV84" s="148"/>
      <c r="BW84" s="148"/>
      <c r="BX84" s="148"/>
      <c r="BY84" s="148"/>
      <c r="BZ84" s="148"/>
      <c r="CA84" s="148"/>
      <c r="CB84" s="148"/>
      <c r="CC84" s="148"/>
      <c r="CD84" s="148"/>
      <c r="CE84" s="148"/>
      <c r="CF84" s="148"/>
      <c r="CG84" s="148"/>
      <c r="CH84" s="148"/>
      <c r="CI84" s="148"/>
      <c r="CJ84" s="148"/>
      <c r="CK84" s="148"/>
      <c r="CL84" s="344"/>
      <c r="CM84" s="344"/>
      <c r="CN84" s="344"/>
      <c r="CO84" s="344"/>
      <c r="CP84" s="344"/>
      <c r="CQ84" s="341"/>
    </row>
    <row r="85" spans="1:95" s="140" customFormat="1">
      <c r="A85" s="95"/>
      <c r="B85" s="144"/>
      <c r="C85" s="160"/>
      <c r="D85" s="144"/>
      <c r="E85" s="160"/>
      <c r="F85" s="238"/>
      <c r="G85" s="141"/>
      <c r="H85" s="142"/>
      <c r="I85" s="143" t="s">
        <v>5</v>
      </c>
      <c r="J85" s="144"/>
      <c r="K85" s="316" t="s">
        <v>353</v>
      </c>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44"/>
      <c r="AU85" s="144"/>
      <c r="AV85" s="144"/>
      <c r="AW85" s="144"/>
      <c r="AX85" s="144"/>
      <c r="AY85" s="145"/>
      <c r="AZ85" s="146"/>
      <c r="BA85" s="144"/>
      <c r="BB85" s="144"/>
      <c r="BC85" s="144"/>
      <c r="BD85" s="146"/>
      <c r="BE85" s="175"/>
      <c r="BF85" s="147"/>
      <c r="BG85" s="148"/>
      <c r="BH85" s="148"/>
      <c r="BI85" s="148"/>
      <c r="BJ85" s="147"/>
      <c r="BK85" s="149"/>
      <c r="BL85" s="149"/>
      <c r="BM85" s="149"/>
      <c r="BN85" s="149"/>
      <c r="BO85" s="149"/>
      <c r="BP85" s="150"/>
      <c r="BQ85" s="150"/>
      <c r="BR85" s="151"/>
      <c r="BS85" s="148"/>
      <c r="BT85" s="148"/>
      <c r="BU85" s="148"/>
      <c r="BV85" s="148"/>
      <c r="BW85" s="148"/>
      <c r="BX85" s="148"/>
      <c r="BY85" s="148"/>
      <c r="BZ85" s="148"/>
      <c r="CA85" s="148"/>
      <c r="CB85" s="148"/>
      <c r="CC85" s="148"/>
      <c r="CD85" s="148"/>
      <c r="CE85" s="148"/>
      <c r="CF85" s="148"/>
      <c r="CG85" s="148"/>
      <c r="CH85" s="148"/>
      <c r="CI85" s="148"/>
      <c r="CJ85" s="148"/>
      <c r="CK85" s="148"/>
      <c r="CL85" s="344"/>
      <c r="CM85" s="344"/>
      <c r="CN85" s="344"/>
      <c r="CO85" s="344"/>
      <c r="CP85" s="344"/>
      <c r="CQ85" s="341"/>
    </row>
    <row r="86" spans="1:95" s="140" customFormat="1">
      <c r="A86" s="95"/>
      <c r="B86" s="144"/>
      <c r="C86" s="160"/>
      <c r="D86" s="144"/>
      <c r="E86" s="160"/>
      <c r="F86" s="238"/>
      <c r="G86" s="141"/>
      <c r="H86" s="142"/>
      <c r="I86" s="143" t="s">
        <v>6</v>
      </c>
      <c r="J86" s="144"/>
      <c r="K86" s="316" t="s">
        <v>349</v>
      </c>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44"/>
      <c r="AU86" s="144"/>
      <c r="AV86" s="144"/>
      <c r="AW86" s="144"/>
      <c r="AX86" s="144"/>
      <c r="AY86" s="145"/>
      <c r="AZ86" s="146"/>
      <c r="BA86" s="144"/>
      <c r="BB86" s="144"/>
      <c r="BC86" s="144"/>
      <c r="BD86" s="146"/>
      <c r="BE86" s="175"/>
      <c r="BF86" s="147"/>
      <c r="BG86" s="148"/>
      <c r="BH86" s="148"/>
      <c r="BI86" s="148"/>
      <c r="BJ86" s="147"/>
      <c r="BK86" s="149"/>
      <c r="BL86" s="149"/>
      <c r="BM86" s="149"/>
      <c r="BN86" s="149"/>
      <c r="BO86" s="149"/>
      <c r="BP86" s="150"/>
      <c r="BQ86" s="150"/>
      <c r="BR86" s="151"/>
      <c r="BS86" s="148"/>
      <c r="BT86" s="148"/>
      <c r="BU86" s="148"/>
      <c r="BV86" s="148"/>
      <c r="BW86" s="148"/>
      <c r="BX86" s="148"/>
      <c r="BY86" s="148"/>
      <c r="BZ86" s="148"/>
      <c r="CA86" s="148"/>
      <c r="CB86" s="148"/>
      <c r="CC86" s="148"/>
      <c r="CD86" s="148"/>
      <c r="CE86" s="148"/>
      <c r="CF86" s="148"/>
      <c r="CG86" s="148"/>
      <c r="CH86" s="148"/>
      <c r="CI86" s="148"/>
      <c r="CJ86" s="148"/>
      <c r="CK86" s="148"/>
      <c r="CL86" s="344"/>
      <c r="CM86" s="344"/>
      <c r="CN86" s="344"/>
      <c r="CO86" s="344"/>
      <c r="CP86" s="344"/>
      <c r="CQ86" s="341"/>
    </row>
    <row r="87" spans="1:95" s="140" customFormat="1">
      <c r="A87" s="95"/>
      <c r="B87" s="144"/>
      <c r="C87" s="160"/>
      <c r="D87" s="144"/>
      <c r="E87" s="160"/>
      <c r="F87" s="238"/>
      <c r="G87" s="141"/>
      <c r="H87" s="142"/>
      <c r="I87" s="143" t="s">
        <v>7</v>
      </c>
      <c r="J87" s="144"/>
      <c r="K87" s="316" t="s">
        <v>314</v>
      </c>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44"/>
      <c r="AU87" s="144"/>
      <c r="AV87" s="144"/>
      <c r="AW87" s="144"/>
      <c r="AX87" s="144"/>
      <c r="AY87" s="145"/>
      <c r="AZ87" s="146"/>
      <c r="BA87" s="144"/>
      <c r="BB87" s="144"/>
      <c r="BC87" s="144"/>
      <c r="BD87" s="146"/>
      <c r="BE87" s="175"/>
      <c r="BF87" s="147"/>
      <c r="BG87" s="148"/>
      <c r="BH87" s="148"/>
      <c r="BI87" s="148"/>
      <c r="BJ87" s="147"/>
      <c r="BK87" s="149"/>
      <c r="BL87" s="149"/>
      <c r="BM87" s="149"/>
      <c r="BN87" s="149"/>
      <c r="BO87" s="149"/>
      <c r="BP87" s="150"/>
      <c r="BQ87" s="150"/>
      <c r="BR87" s="151"/>
      <c r="BS87" s="148"/>
      <c r="BT87" s="148"/>
      <c r="BU87" s="148"/>
      <c r="BV87" s="148"/>
      <c r="BW87" s="148"/>
      <c r="BX87" s="148"/>
      <c r="BY87" s="148"/>
      <c r="BZ87" s="148"/>
      <c r="CA87" s="148"/>
      <c r="CB87" s="148"/>
      <c r="CC87" s="148"/>
      <c r="CD87" s="148"/>
      <c r="CE87" s="148"/>
      <c r="CF87" s="148"/>
      <c r="CG87" s="148"/>
      <c r="CH87" s="148"/>
      <c r="CI87" s="148"/>
      <c r="CJ87" s="148"/>
      <c r="CK87" s="148"/>
      <c r="CL87" s="344"/>
      <c r="CM87" s="344"/>
      <c r="CN87" s="344"/>
      <c r="CO87" s="344"/>
      <c r="CP87" s="344"/>
      <c r="CQ87" s="341"/>
    </row>
    <row r="88" spans="1:95" s="140" customFormat="1">
      <c r="A88" s="95"/>
      <c r="B88" s="144"/>
      <c r="C88" s="160"/>
      <c r="D88" s="144"/>
      <c r="E88" s="160"/>
      <c r="F88" s="238"/>
      <c r="G88" s="141"/>
      <c r="H88" s="142"/>
      <c r="I88" s="143" t="s">
        <v>8</v>
      </c>
      <c r="J88" s="144"/>
      <c r="K88" s="316" t="s">
        <v>350</v>
      </c>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44"/>
      <c r="AU88" s="144"/>
      <c r="AV88" s="144"/>
      <c r="AW88" s="144"/>
      <c r="AX88" s="144"/>
      <c r="AY88" s="145"/>
      <c r="AZ88" s="146"/>
      <c r="BA88" s="144"/>
      <c r="BB88" s="144"/>
      <c r="BC88" s="144"/>
      <c r="BD88" s="146"/>
      <c r="BE88" s="175"/>
      <c r="BF88" s="147"/>
      <c r="BG88" s="148"/>
      <c r="BH88" s="148"/>
      <c r="BI88" s="148"/>
      <c r="BJ88" s="147"/>
      <c r="BK88" s="149"/>
      <c r="BL88" s="149"/>
      <c r="BM88" s="149"/>
      <c r="BN88" s="149"/>
      <c r="BO88" s="149"/>
      <c r="BP88" s="150"/>
      <c r="BQ88" s="150"/>
      <c r="BR88" s="151"/>
      <c r="BS88" s="148"/>
      <c r="BT88" s="148"/>
      <c r="BU88" s="148"/>
      <c r="BV88" s="148"/>
      <c r="BW88" s="148"/>
      <c r="BX88" s="148"/>
      <c r="BY88" s="148"/>
      <c r="BZ88" s="148"/>
      <c r="CA88" s="148"/>
      <c r="CB88" s="148"/>
      <c r="CC88" s="148"/>
      <c r="CD88" s="148"/>
      <c r="CE88" s="148"/>
      <c r="CF88" s="148"/>
      <c r="CG88" s="148"/>
      <c r="CH88" s="148"/>
      <c r="CI88" s="148"/>
      <c r="CJ88" s="148"/>
      <c r="CK88" s="148"/>
      <c r="CL88" s="344"/>
      <c r="CM88" s="344"/>
      <c r="CN88" s="344"/>
      <c r="CO88" s="344"/>
      <c r="CP88" s="344"/>
      <c r="CQ88" s="341"/>
    </row>
    <row r="89" spans="1:95" s="19" customFormat="1" ht="3.75" customHeight="1">
      <c r="A89" s="95"/>
      <c r="B89" s="129"/>
      <c r="C89" s="159"/>
      <c r="D89" s="129"/>
      <c r="E89" s="159"/>
      <c r="F89" s="234"/>
      <c r="G89" s="132"/>
      <c r="H89" s="136"/>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8"/>
      <c r="AZ89" s="130"/>
      <c r="BA89" s="129"/>
      <c r="BB89" s="129"/>
      <c r="BC89" s="129"/>
      <c r="BD89" s="130"/>
      <c r="BE89" s="174"/>
      <c r="BF89" s="62"/>
      <c r="BG89" s="57"/>
      <c r="BH89" s="57"/>
      <c r="BI89" s="57"/>
      <c r="BJ89" s="62"/>
      <c r="BK89" s="58"/>
      <c r="BL89" s="58"/>
      <c r="BM89" s="58"/>
      <c r="BN89" s="58"/>
      <c r="BO89" s="58"/>
      <c r="BP89" s="131"/>
      <c r="BQ89" s="131"/>
      <c r="BR89" s="84"/>
      <c r="BS89" s="57"/>
      <c r="BT89" s="57"/>
      <c r="BU89" s="57"/>
      <c r="BV89" s="57"/>
      <c r="BW89" s="57"/>
      <c r="BX89" s="57"/>
      <c r="BY89" s="57"/>
      <c r="BZ89" s="57"/>
      <c r="CA89" s="57"/>
      <c r="CB89" s="57"/>
      <c r="CC89" s="57"/>
      <c r="CD89" s="57"/>
      <c r="CE89" s="57"/>
      <c r="CF89" s="57"/>
      <c r="CG89" s="57"/>
      <c r="CH89" s="57"/>
      <c r="CI89" s="57"/>
      <c r="CJ89" s="57"/>
      <c r="CK89" s="57"/>
      <c r="CL89" s="339"/>
      <c r="CM89" s="339"/>
      <c r="CN89" s="339"/>
      <c r="CO89" s="339"/>
      <c r="CP89" s="339"/>
      <c r="CQ89" s="18"/>
    </row>
    <row r="90" spans="1:95" s="19" customFormat="1">
      <c r="A90" s="95"/>
      <c r="B90" s="129"/>
      <c r="C90" s="159"/>
      <c r="D90" s="129"/>
      <c r="E90" s="159"/>
      <c r="F90" s="234"/>
      <c r="G90" s="236" t="str">
        <f>CONCATENATE(E79,".3")</f>
        <v>4.4.3</v>
      </c>
      <c r="H90" s="133"/>
      <c r="I90" s="134" t="s">
        <v>328</v>
      </c>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5"/>
      <c r="AZ90" s="130"/>
      <c r="BA90" s="1011"/>
      <c r="BB90" s="1012"/>
      <c r="BC90" s="1013"/>
      <c r="BD90" s="130"/>
      <c r="BE90" s="174"/>
      <c r="BF90" s="62"/>
      <c r="BG90" s="57"/>
      <c r="BH90" s="57"/>
      <c r="BI90" s="57"/>
      <c r="BJ90" s="147"/>
      <c r="BK90" s="149"/>
      <c r="BL90" s="149"/>
      <c r="BM90" s="149"/>
      <c r="BN90" s="149"/>
      <c r="BO90" s="149"/>
      <c r="BP90" s="124" t="str">
        <f>IF(OR(BA90="x",BA90=""),"",IF(AND($BO$28=1,BK90&lt;&gt;""),1,IF(AND($BO$28=2,BL90&lt;&gt;""),1,IF(AND($BO$28=3,BM90&lt;&gt;""),1,IF(AND($BO$28=4,BN90&lt;&gt;""),1,IF(AND($BO$28=5,BO90&lt;&gt;""),1,0))))))</f>
        <v/>
      </c>
      <c r="BQ90" s="65">
        <f>IF(BR81=0,0,IF(OR(BA90="x",BA90=""),0,BA90))</f>
        <v>0</v>
      </c>
      <c r="BR90" s="151"/>
      <c r="BS90" s="57"/>
      <c r="BT90" s="57"/>
      <c r="BU90" s="57"/>
      <c r="BV90" s="57"/>
      <c r="BW90" s="57"/>
      <c r="BX90" s="57"/>
      <c r="BY90" s="57"/>
      <c r="BZ90" s="57"/>
      <c r="CA90" s="57"/>
      <c r="CB90" s="57"/>
      <c r="CC90" s="57"/>
      <c r="CD90" s="57"/>
      <c r="CE90" s="57"/>
      <c r="CF90" s="57"/>
      <c r="CG90" s="57"/>
      <c r="CH90" s="57"/>
      <c r="CI90" s="57"/>
      <c r="CJ90" s="57"/>
      <c r="CK90" s="57"/>
      <c r="CL90" s="339"/>
      <c r="CM90" s="339"/>
      <c r="CN90" s="339"/>
      <c r="CO90" s="339"/>
      <c r="CP90" s="339"/>
      <c r="CQ90" s="18"/>
    </row>
    <row r="91" spans="1:95" s="19" customFormat="1" ht="3.75" customHeight="1">
      <c r="A91" s="95"/>
      <c r="B91" s="129"/>
      <c r="C91" s="159"/>
      <c r="D91" s="129"/>
      <c r="E91" s="159"/>
      <c r="F91" s="234"/>
      <c r="G91" s="132"/>
      <c r="H91" s="136"/>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8"/>
      <c r="AZ91" s="130"/>
      <c r="BA91" s="129"/>
      <c r="BB91" s="129"/>
      <c r="BC91" s="129"/>
      <c r="BD91" s="130"/>
      <c r="BE91" s="174"/>
      <c r="BF91" s="62"/>
      <c r="BG91" s="57"/>
      <c r="BH91" s="57"/>
      <c r="BI91" s="57"/>
      <c r="BJ91" s="147"/>
      <c r="BK91" s="149"/>
      <c r="BL91" s="149"/>
      <c r="BM91" s="149"/>
      <c r="BN91" s="149"/>
      <c r="BO91" s="149"/>
      <c r="BP91" s="78"/>
      <c r="BQ91" s="78"/>
      <c r="BR91" s="84"/>
      <c r="BS91" s="57"/>
      <c r="BT91" s="57"/>
      <c r="BU91" s="57"/>
      <c r="BV91" s="57"/>
      <c r="BW91" s="57"/>
      <c r="BX91" s="57"/>
      <c r="BY91" s="57"/>
      <c r="BZ91" s="57"/>
      <c r="CA91" s="57"/>
      <c r="CB91" s="57"/>
      <c r="CC91" s="57"/>
      <c r="CD91" s="57"/>
      <c r="CE91" s="57"/>
      <c r="CF91" s="57"/>
      <c r="CG91" s="57"/>
      <c r="CH91" s="57"/>
      <c r="CI91" s="57"/>
      <c r="CJ91" s="57"/>
      <c r="CK91" s="57"/>
      <c r="CL91" s="339"/>
      <c r="CM91" s="339"/>
      <c r="CN91" s="339"/>
      <c r="CO91" s="339"/>
      <c r="CP91" s="339"/>
      <c r="CQ91" s="18"/>
    </row>
    <row r="92" spans="1:95" s="19" customFormat="1">
      <c r="A92" s="95"/>
      <c r="B92" s="129"/>
      <c r="C92" s="159"/>
      <c r="D92" s="129"/>
      <c r="E92" s="159"/>
      <c r="F92" s="234"/>
      <c r="G92" s="236" t="str">
        <f>CONCATENATE(E79,".4")</f>
        <v>4.4.4</v>
      </c>
      <c r="H92" s="133"/>
      <c r="I92" s="134" t="s">
        <v>9</v>
      </c>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5"/>
      <c r="AZ92" s="130"/>
      <c r="BA92" s="1011"/>
      <c r="BB92" s="1012"/>
      <c r="BC92" s="1013"/>
      <c r="BD92" s="130"/>
      <c r="BE92" s="174"/>
      <c r="BF92" s="62"/>
      <c r="BG92" s="57"/>
      <c r="BH92" s="57"/>
      <c r="BI92" s="57"/>
      <c r="BJ92" s="147"/>
      <c r="BK92" s="149"/>
      <c r="BL92" s="149"/>
      <c r="BM92" s="149"/>
      <c r="BN92" s="149"/>
      <c r="BO92" s="149"/>
      <c r="BP92" s="124" t="str">
        <f>IF(OR(BA92="x",BA92=""),"",IF(AND($BO$28=1,BK92&lt;&gt;""),1,IF(AND($BO$28=2,BL92&lt;&gt;""),1,IF(AND($BO$28=3,BM92&lt;&gt;""),1,IF(AND($BO$28=4,BN92&lt;&gt;""),1,IF(AND($BO$28=5,BO92&lt;&gt;""),1,0))))))</f>
        <v/>
      </c>
      <c r="BQ92" s="65">
        <f>IF(BR81=0,0,IF(OR(BA92="x",BA92=""),0,BA92))</f>
        <v>0</v>
      </c>
      <c r="BR92" s="151"/>
      <c r="BS92" s="57"/>
      <c r="BT92" s="57"/>
      <c r="BU92" s="57"/>
      <c r="BV92" s="57"/>
      <c r="BW92" s="57"/>
      <c r="BX92" s="57"/>
      <c r="BY92" s="57"/>
      <c r="BZ92" s="57"/>
      <c r="CA92" s="57"/>
      <c r="CB92" s="57"/>
      <c r="CC92" s="57"/>
      <c r="CD92" s="57"/>
      <c r="CE92" s="57"/>
      <c r="CF92" s="57"/>
      <c r="CG92" s="57"/>
      <c r="CH92" s="57"/>
      <c r="CI92" s="57"/>
      <c r="CJ92" s="57"/>
      <c r="CK92" s="57"/>
      <c r="CL92" s="339"/>
      <c r="CM92" s="339"/>
      <c r="CN92" s="339"/>
      <c r="CO92" s="339"/>
      <c r="CP92" s="339"/>
      <c r="CQ92" s="18"/>
    </row>
    <row r="93" spans="1:95" s="19" customFormat="1" ht="3.75" customHeight="1">
      <c r="A93" s="95"/>
      <c r="B93" s="129"/>
      <c r="C93" s="159"/>
      <c r="D93" s="129"/>
      <c r="E93" s="159"/>
      <c r="F93" s="234"/>
      <c r="G93" s="132"/>
      <c r="H93" s="136"/>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8"/>
      <c r="AZ93" s="130"/>
      <c r="BA93" s="129"/>
      <c r="BB93" s="129"/>
      <c r="BC93" s="129"/>
      <c r="BD93" s="130"/>
      <c r="BE93" s="702"/>
      <c r="BF93" s="62"/>
      <c r="BG93" s="57"/>
      <c r="BH93" s="57"/>
      <c r="BI93" s="57"/>
      <c r="BJ93" s="147"/>
      <c r="BK93" s="149"/>
      <c r="BL93" s="149"/>
      <c r="BM93" s="149"/>
      <c r="BN93" s="149"/>
      <c r="BO93" s="149"/>
      <c r="BP93" s="78"/>
      <c r="BQ93" s="78"/>
      <c r="BR93" s="84"/>
      <c r="BS93" s="57"/>
      <c r="BT93" s="57"/>
      <c r="BU93" s="57"/>
      <c r="BV93" s="57"/>
      <c r="BW93" s="57"/>
      <c r="BX93" s="57"/>
      <c r="BY93" s="57"/>
      <c r="BZ93" s="57"/>
      <c r="CA93" s="57"/>
      <c r="CB93" s="57"/>
      <c r="CC93" s="57"/>
      <c r="CD93" s="57"/>
      <c r="CE93" s="57"/>
      <c r="CF93" s="57"/>
      <c r="CG93" s="57"/>
      <c r="CH93" s="57"/>
      <c r="CI93" s="57"/>
      <c r="CJ93" s="57"/>
      <c r="CK93" s="57"/>
      <c r="CL93" s="339"/>
      <c r="CM93" s="339"/>
      <c r="CN93" s="339"/>
      <c r="CO93" s="339"/>
      <c r="CP93" s="339"/>
      <c r="CQ93" s="18"/>
    </row>
    <row r="94" spans="1:95" s="19" customFormat="1">
      <c r="A94" s="540"/>
      <c r="B94" s="489"/>
      <c r="C94" s="675"/>
      <c r="D94" s="489"/>
      <c r="E94" s="675"/>
      <c r="F94" s="679"/>
      <c r="G94" s="680"/>
      <c r="H94" s="683"/>
      <c r="I94" s="489"/>
      <c r="J94" s="489"/>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89"/>
      <c r="AK94" s="489"/>
      <c r="AL94" s="489"/>
      <c r="AM94" s="489"/>
      <c r="AN94" s="489"/>
      <c r="AO94" s="489"/>
      <c r="AP94" s="489"/>
      <c r="AQ94" s="489"/>
      <c r="AR94" s="489"/>
      <c r="AS94" s="489"/>
      <c r="AT94" s="489"/>
      <c r="AU94" s="489"/>
      <c r="AV94" s="489"/>
      <c r="AW94" s="489"/>
      <c r="AX94" s="489"/>
      <c r="AY94" s="489"/>
      <c r="AZ94" s="689"/>
      <c r="BA94" s="489"/>
      <c r="BB94" s="489"/>
      <c r="BC94" s="489"/>
      <c r="BD94" s="689"/>
      <c r="BE94" s="702"/>
      <c r="BF94" s="62"/>
      <c r="BG94" s="57"/>
      <c r="BH94" s="57"/>
      <c r="BI94" s="57"/>
      <c r="BJ94" s="62"/>
      <c r="BK94" s="265" t="s">
        <v>228</v>
      </c>
      <c r="BL94" s="266"/>
      <c r="BM94" s="266"/>
      <c r="BN94" s="266"/>
      <c r="BO94" s="267"/>
      <c r="BP94" s="131"/>
      <c r="BQ94" s="131"/>
      <c r="BR94" s="84"/>
      <c r="BS94" s="57"/>
      <c r="BT94" s="57"/>
      <c r="BU94" s="57"/>
      <c r="BV94" s="57"/>
      <c r="BW94" s="57"/>
      <c r="BX94" s="57"/>
      <c r="BY94" s="57"/>
      <c r="BZ94" s="57"/>
      <c r="CA94" s="57"/>
      <c r="CB94" s="57"/>
      <c r="CC94" s="57"/>
      <c r="CD94" s="57"/>
      <c r="CE94" s="57"/>
      <c r="CF94" s="57"/>
      <c r="CG94" s="57"/>
      <c r="CH94" s="57"/>
      <c r="CI94" s="57"/>
      <c r="CJ94" s="57"/>
      <c r="CK94" s="57"/>
      <c r="CL94" s="339"/>
      <c r="CM94" s="339"/>
      <c r="CN94" s="339"/>
      <c r="CO94" s="339"/>
      <c r="CP94" s="339"/>
      <c r="CQ94" s="18"/>
    </row>
    <row r="95" spans="1:95" s="19" customFormat="1">
      <c r="A95" s="540"/>
      <c r="B95" s="489"/>
      <c r="C95" s="675"/>
      <c r="D95" s="489"/>
      <c r="E95" s="676" t="str">
        <f>CONCATENATE($C$29,"5")</f>
        <v>4.5</v>
      </c>
      <c r="F95" s="677"/>
      <c r="G95" s="1074" t="str">
        <f>IF(F21="","",F21)</f>
        <v>Packaging</v>
      </c>
      <c r="H95" s="1075"/>
      <c r="I95" s="1075"/>
      <c r="J95" s="1075"/>
      <c r="K95" s="1075"/>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6"/>
      <c r="AQ95" s="1076"/>
      <c r="AR95" s="1076"/>
      <c r="AS95" s="1076"/>
      <c r="AT95" s="1076"/>
      <c r="AU95" s="1076"/>
      <c r="AV95" s="1076"/>
      <c r="AW95" s="1076"/>
      <c r="AX95" s="1076"/>
      <c r="AY95" s="1076"/>
      <c r="AZ95" s="1077" t="str">
        <f>IF(BA97="N",BQ95,IF(BR97=0,"",IF(BA97="Y",SUM(BQ95/BP95),"")))</f>
        <v/>
      </c>
      <c r="BA95" s="1077"/>
      <c r="BB95" s="1077"/>
      <c r="BC95" s="1077"/>
      <c r="BD95" s="1078"/>
      <c r="BE95" s="678"/>
      <c r="BF95" s="62"/>
      <c r="BG95" s="57"/>
      <c r="BH95" s="57"/>
      <c r="BI95" s="57"/>
      <c r="BJ95" s="60" t="s">
        <v>227</v>
      </c>
      <c r="BK95" s="60">
        <v>1</v>
      </c>
      <c r="BL95" s="163">
        <v>2</v>
      </c>
      <c r="BM95" s="60">
        <v>3</v>
      </c>
      <c r="BN95" s="60">
        <v>4</v>
      </c>
      <c r="BO95" s="60">
        <v>5</v>
      </c>
      <c r="BP95" s="65">
        <f>IF(BA97="N",8,IF(BR97=0,0,IF(BP97="",0,8)))</f>
        <v>0</v>
      </c>
      <c r="BQ95" s="65">
        <f>SUM(BQ97:BQ108)</f>
        <v>0</v>
      </c>
      <c r="BR95" s="164" t="str">
        <f>IF(BA97="N",0,IF(BP95=0,"",IF(SUM(BQ95/BP95)&gt;1,1,SUM(BQ95/BP95))))</f>
        <v/>
      </c>
      <c r="BS95" s="57"/>
      <c r="BT95" s="57"/>
      <c r="BU95" s="57"/>
      <c r="BV95" s="57"/>
      <c r="BW95" s="57"/>
      <c r="BX95" s="57"/>
      <c r="BY95" s="57"/>
      <c r="BZ95" s="57"/>
      <c r="CA95" s="57"/>
      <c r="CB95" s="57"/>
      <c r="CC95" s="57"/>
      <c r="CD95" s="57"/>
      <c r="CE95" s="57"/>
      <c r="CF95" s="57"/>
      <c r="CG95" s="57"/>
      <c r="CH95" s="57"/>
      <c r="CI95" s="57"/>
      <c r="CJ95" s="57"/>
      <c r="CK95" s="57"/>
      <c r="CL95" s="339"/>
      <c r="CM95" s="339"/>
      <c r="CN95" s="339"/>
      <c r="CO95" s="339"/>
      <c r="CP95" s="339"/>
      <c r="CQ95" s="18"/>
    </row>
    <row r="96" spans="1:95" s="19" customFormat="1" ht="3.75" customHeight="1">
      <c r="A96" s="540"/>
      <c r="B96" s="489"/>
      <c r="C96" s="675"/>
      <c r="D96" s="489"/>
      <c r="E96" s="675"/>
      <c r="F96" s="679"/>
      <c r="G96" s="680"/>
      <c r="H96" s="681"/>
      <c r="I96" s="681"/>
      <c r="J96" s="681"/>
      <c r="K96" s="681"/>
      <c r="L96" s="681"/>
      <c r="M96" s="681"/>
      <c r="N96" s="681"/>
      <c r="O96" s="681"/>
      <c r="P96" s="681"/>
      <c r="Q96" s="681"/>
      <c r="R96" s="681"/>
      <c r="S96" s="681"/>
      <c r="T96" s="681"/>
      <c r="U96" s="681"/>
      <c r="V96" s="681"/>
      <c r="W96" s="681"/>
      <c r="X96" s="681"/>
      <c r="Y96" s="681"/>
      <c r="Z96" s="681"/>
      <c r="AA96" s="681"/>
      <c r="AB96" s="681"/>
      <c r="AC96" s="681"/>
      <c r="AD96" s="681"/>
      <c r="AE96" s="681"/>
      <c r="AF96" s="681"/>
      <c r="AG96" s="681"/>
      <c r="AH96" s="681"/>
      <c r="AI96" s="681"/>
      <c r="AJ96" s="681"/>
      <c r="AK96" s="681"/>
      <c r="AL96" s="681"/>
      <c r="AM96" s="681"/>
      <c r="AN96" s="681"/>
      <c r="AO96" s="681"/>
      <c r="AP96" s="681"/>
      <c r="AQ96" s="681"/>
      <c r="AR96" s="681"/>
      <c r="AS96" s="681"/>
      <c r="AT96" s="681"/>
      <c r="AU96" s="681"/>
      <c r="AV96" s="681"/>
      <c r="AW96" s="681"/>
      <c r="AX96" s="681"/>
      <c r="AY96" s="681"/>
      <c r="AZ96" s="682"/>
      <c r="BA96" s="682"/>
      <c r="BB96" s="682"/>
      <c r="BC96" s="682"/>
      <c r="BD96" s="683"/>
      <c r="BE96" s="702"/>
      <c r="BF96" s="62"/>
      <c r="BG96" s="57"/>
      <c r="BH96" s="57"/>
      <c r="BI96" s="57"/>
      <c r="BJ96" s="85"/>
      <c r="BK96" s="77"/>
      <c r="BL96" s="77"/>
      <c r="BM96" s="58"/>
      <c r="BN96" s="58"/>
      <c r="BO96" s="58"/>
      <c r="BP96" s="78"/>
      <c r="BQ96" s="78"/>
      <c r="BR96" s="79"/>
      <c r="BS96" s="57"/>
      <c r="BT96" s="57"/>
      <c r="BU96" s="57"/>
      <c r="BV96" s="57"/>
      <c r="BW96" s="57"/>
      <c r="BX96" s="57"/>
      <c r="BY96" s="57"/>
      <c r="BZ96" s="57"/>
      <c r="CA96" s="57"/>
      <c r="CB96" s="57"/>
      <c r="CC96" s="57"/>
      <c r="CD96" s="57"/>
      <c r="CE96" s="57"/>
      <c r="CF96" s="57"/>
      <c r="CG96" s="57"/>
      <c r="CH96" s="57"/>
      <c r="CI96" s="57"/>
      <c r="CJ96" s="57"/>
      <c r="CK96" s="57"/>
      <c r="CL96" s="339"/>
      <c r="CM96" s="339"/>
      <c r="CN96" s="339"/>
      <c r="CO96" s="339"/>
      <c r="CP96" s="339"/>
      <c r="CQ96" s="18"/>
    </row>
    <row r="97" spans="1:95" s="19" customFormat="1">
      <c r="A97" s="540"/>
      <c r="B97" s="489"/>
      <c r="C97" s="675"/>
      <c r="D97" s="489"/>
      <c r="E97" s="675"/>
      <c r="F97" s="679"/>
      <c r="G97" s="684" t="str">
        <f>CONCATENATE(E95,".1")</f>
        <v>4.5.1</v>
      </c>
      <c r="H97" s="685"/>
      <c r="I97" s="686" t="s">
        <v>3</v>
      </c>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86"/>
      <c r="AH97" s="686"/>
      <c r="AI97" s="686"/>
      <c r="AJ97" s="686"/>
      <c r="AK97" s="686"/>
      <c r="AL97" s="686"/>
      <c r="AM97" s="686"/>
      <c r="AN97" s="686"/>
      <c r="AO97" s="686"/>
      <c r="AP97" s="686"/>
      <c r="AQ97" s="686"/>
      <c r="AR97" s="686"/>
      <c r="AS97" s="686"/>
      <c r="AT97" s="686"/>
      <c r="AU97" s="686"/>
      <c r="AV97" s="686"/>
      <c r="AW97" s="687" t="s">
        <v>12</v>
      </c>
      <c r="AX97" s="686"/>
      <c r="AY97" s="688"/>
      <c r="AZ97" s="689"/>
      <c r="BA97" s="1069"/>
      <c r="BB97" s="1070"/>
      <c r="BC97" s="1071"/>
      <c r="BD97" s="689"/>
      <c r="BE97" s="702"/>
      <c r="BF97" s="62"/>
      <c r="BG97" s="57"/>
      <c r="BH97" s="57"/>
      <c r="BI97" s="57"/>
      <c r="BJ97" s="64" t="s">
        <v>88</v>
      </c>
      <c r="BK97" s="76" t="s">
        <v>16</v>
      </c>
      <c r="BL97" s="76"/>
      <c r="BM97" s="76"/>
      <c r="BN97" s="76"/>
      <c r="BO97" s="76" t="s">
        <v>16</v>
      </c>
      <c r="BP97" s="124" t="str">
        <f>IF(OR(BA97="x",BA97=""),"",IF(AND($BO$28=1,BK97&lt;&gt;""),1,IF(AND($BO$28=2,BL97&lt;&gt;""),1,IF(AND($BO$28=3,BM97&lt;&gt;""),1,IF(AND($BO$28=4,BN97&lt;&gt;""),1,IF(AND($BO$28=5,BO97&lt;&gt;""),1,0))))))</f>
        <v/>
      </c>
      <c r="BQ97" s="65">
        <f>IF(BR97=0,0,IF(OR(BA97="x",BA97=""),0,IF(BA97="Y",2,0)))</f>
        <v>0</v>
      </c>
      <c r="BR97" s="126">
        <f>IF(BA97="N",0,SUM(BK98:BO98))</f>
        <v>1</v>
      </c>
      <c r="BS97" s="57"/>
      <c r="BT97" s="57"/>
      <c r="BU97" s="57"/>
      <c r="BV97" s="57"/>
      <c r="BW97" s="57"/>
      <c r="BX97" s="57"/>
      <c r="BY97" s="57"/>
      <c r="BZ97" s="57"/>
      <c r="CA97" s="57"/>
      <c r="CB97" s="57"/>
      <c r="CC97" s="57"/>
      <c r="CD97" s="57"/>
      <c r="CE97" s="57"/>
      <c r="CF97" s="57"/>
      <c r="CG97" s="57"/>
      <c r="CH97" s="57"/>
      <c r="CI97" s="57"/>
      <c r="CJ97" s="57"/>
      <c r="CK97" s="57"/>
      <c r="CL97" s="339"/>
      <c r="CM97" s="339"/>
      <c r="CN97" s="339"/>
      <c r="CO97" s="339"/>
      <c r="CP97" s="339"/>
      <c r="CQ97" s="18"/>
    </row>
    <row r="98" spans="1:95" s="19" customFormat="1" ht="3.75" customHeight="1">
      <c r="A98" s="540"/>
      <c r="B98" s="489"/>
      <c r="C98" s="675"/>
      <c r="D98" s="489"/>
      <c r="E98" s="675"/>
      <c r="F98" s="679"/>
      <c r="G98" s="690"/>
      <c r="H98" s="691"/>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8"/>
      <c r="AZ98" s="689"/>
      <c r="BA98" s="489"/>
      <c r="BB98" s="489"/>
      <c r="BC98" s="489"/>
      <c r="BD98" s="689"/>
      <c r="BE98" s="702"/>
      <c r="BF98" s="62"/>
      <c r="BG98" s="57"/>
      <c r="BH98" s="57"/>
      <c r="BI98" s="57"/>
      <c r="BJ98" s="125"/>
      <c r="BK98" s="126">
        <f>IF(AND($BO$28=1,BK97&lt;&gt;""),1,0)</f>
        <v>1</v>
      </c>
      <c r="BL98" s="126">
        <f>IF(AND($BO$28=2,BL97&lt;&gt;""),1,0)</f>
        <v>0</v>
      </c>
      <c r="BM98" s="126">
        <f>IF(AND($BO$28=3,BM97&lt;&gt;""),1,0)</f>
        <v>0</v>
      </c>
      <c r="BN98" s="126">
        <f>IF(AND($BO$28=4,BN97&lt;&gt;""),1,0)</f>
        <v>0</v>
      </c>
      <c r="BO98" s="126">
        <f>IF(AND($BO$28=5,BO97&lt;&gt;""),1,0)</f>
        <v>0</v>
      </c>
      <c r="BP98" s="78"/>
      <c r="BQ98" s="78"/>
      <c r="BR98" s="84"/>
      <c r="BS98" s="57"/>
      <c r="BT98" s="57"/>
      <c r="BU98" s="57"/>
      <c r="BV98" s="57"/>
      <c r="BW98" s="57"/>
      <c r="BX98" s="57"/>
      <c r="BY98" s="57"/>
      <c r="BZ98" s="57"/>
      <c r="CA98" s="57"/>
      <c r="CB98" s="57"/>
      <c r="CC98" s="57"/>
      <c r="CD98" s="57"/>
      <c r="CE98" s="57"/>
      <c r="CF98" s="57"/>
      <c r="CG98" s="57"/>
      <c r="CH98" s="57"/>
      <c r="CI98" s="57"/>
      <c r="CJ98" s="57"/>
      <c r="CK98" s="57"/>
      <c r="CL98" s="339"/>
      <c r="CM98" s="339"/>
      <c r="CN98" s="339"/>
      <c r="CO98" s="339"/>
      <c r="CP98" s="339"/>
      <c r="CQ98" s="18"/>
    </row>
    <row r="99" spans="1:95" s="19" customFormat="1">
      <c r="A99" s="540"/>
      <c r="B99" s="489"/>
      <c r="C99" s="675"/>
      <c r="D99" s="489"/>
      <c r="E99" s="675"/>
      <c r="F99" s="679"/>
      <c r="G99" s="684" t="str">
        <f>CONCATENATE(E95,".2")</f>
        <v>4.5.2</v>
      </c>
      <c r="H99" s="685"/>
      <c r="I99" s="686" t="s">
        <v>329</v>
      </c>
      <c r="J99" s="686"/>
      <c r="K99" s="686"/>
      <c r="L99" s="686"/>
      <c r="M99" s="686"/>
      <c r="N99" s="686"/>
      <c r="O99" s="686"/>
      <c r="P99" s="686"/>
      <c r="Q99" s="686"/>
      <c r="R99" s="686"/>
      <c r="S99" s="686"/>
      <c r="T99" s="686"/>
      <c r="U99" s="686"/>
      <c r="V99" s="686"/>
      <c r="W99" s="686"/>
      <c r="X99" s="686"/>
      <c r="Y99" s="686"/>
      <c r="Z99" s="686"/>
      <c r="AA99" s="686"/>
      <c r="AB99" s="686"/>
      <c r="AC99" s="686"/>
      <c r="AD99" s="686"/>
      <c r="AE99" s="686"/>
      <c r="AF99" s="686"/>
      <c r="AG99" s="686"/>
      <c r="AH99" s="686"/>
      <c r="AI99" s="686"/>
      <c r="AJ99" s="686"/>
      <c r="AK99" s="686"/>
      <c r="AL99" s="686"/>
      <c r="AM99" s="686"/>
      <c r="AN99" s="686"/>
      <c r="AO99" s="686"/>
      <c r="AP99" s="686"/>
      <c r="AQ99" s="686"/>
      <c r="AR99" s="686"/>
      <c r="AS99" s="686"/>
      <c r="AT99" s="686"/>
      <c r="AU99" s="686"/>
      <c r="AV99" s="686"/>
      <c r="AW99" s="686"/>
      <c r="AX99" s="686"/>
      <c r="AY99" s="688"/>
      <c r="AZ99" s="689"/>
      <c r="BA99" s="1069"/>
      <c r="BB99" s="1070"/>
      <c r="BC99" s="1071"/>
      <c r="BD99" s="689"/>
      <c r="BE99" s="702"/>
      <c r="BF99" s="62"/>
      <c r="BG99" s="57"/>
      <c r="BH99" s="57"/>
      <c r="BI99" s="57"/>
      <c r="BJ99" s="147"/>
      <c r="BK99" s="149"/>
      <c r="BL99" s="149"/>
      <c r="BM99" s="149"/>
      <c r="BN99" s="149"/>
      <c r="BO99" s="149"/>
      <c r="BP99" s="124" t="str">
        <f>IF(OR(BA99="x",BA99=""),"",IF(AND($BO$28=1,BK99&lt;&gt;""),1,IF(AND($BO$28=2,BL99&lt;&gt;""),1,IF(AND($BO$28=3,BM99&lt;&gt;""),1,IF(AND($BO$28=4,BN99&lt;&gt;""),1,IF(AND($BO$28=5,BO99&lt;&gt;""),1,0))))))</f>
        <v/>
      </c>
      <c r="BQ99" s="65">
        <f>IF(BR97=0,0,IF(OR(BA99="x",BA99=""),0,BA99))</f>
        <v>0</v>
      </c>
      <c r="BR99" s="151"/>
      <c r="BS99" s="57"/>
      <c r="BT99" s="57"/>
      <c r="BU99" s="57"/>
      <c r="BV99" s="57"/>
      <c r="BW99" s="57"/>
      <c r="BX99" s="57"/>
      <c r="BY99" s="57"/>
      <c r="BZ99" s="57"/>
      <c r="CA99" s="57"/>
      <c r="CB99" s="57"/>
      <c r="CC99" s="57"/>
      <c r="CD99" s="57"/>
      <c r="CE99" s="57"/>
      <c r="CF99" s="57"/>
      <c r="CG99" s="57"/>
      <c r="CH99" s="57"/>
      <c r="CI99" s="57"/>
      <c r="CJ99" s="57"/>
      <c r="CK99" s="57"/>
      <c r="CL99" s="339"/>
      <c r="CM99" s="339"/>
      <c r="CN99" s="339"/>
      <c r="CO99" s="339"/>
      <c r="CP99" s="339"/>
      <c r="CQ99" s="18"/>
    </row>
    <row r="100" spans="1:95" s="140" customFormat="1">
      <c r="A100" s="540"/>
      <c r="B100" s="550"/>
      <c r="C100" s="692"/>
      <c r="D100" s="550"/>
      <c r="E100" s="692"/>
      <c r="F100" s="693"/>
      <c r="G100" s="694"/>
      <c r="H100" s="695"/>
      <c r="I100" s="552" t="s">
        <v>4</v>
      </c>
      <c r="J100" s="550"/>
      <c r="K100" s="701" t="s">
        <v>481</v>
      </c>
      <c r="L100" s="697"/>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7"/>
      <c r="AP100" s="697"/>
      <c r="AQ100" s="697"/>
      <c r="AR100" s="697"/>
      <c r="AS100" s="697"/>
      <c r="AT100" s="550"/>
      <c r="AU100" s="550"/>
      <c r="AV100" s="550"/>
      <c r="AW100" s="550"/>
      <c r="AX100" s="550"/>
      <c r="AY100" s="698"/>
      <c r="AZ100" s="699"/>
      <c r="BA100" s="550"/>
      <c r="BB100" s="550"/>
      <c r="BC100" s="550"/>
      <c r="BD100" s="699"/>
      <c r="BE100" s="703"/>
      <c r="BF100" s="147"/>
      <c r="BG100" s="148"/>
      <c r="BH100" s="148"/>
      <c r="BI100" s="148"/>
      <c r="BJ100" s="147"/>
      <c r="BK100" s="149"/>
      <c r="BL100" s="149"/>
      <c r="BM100" s="149"/>
      <c r="BN100" s="149"/>
      <c r="BO100" s="149"/>
      <c r="BP100" s="152"/>
      <c r="BQ100" s="152"/>
      <c r="BR100" s="151"/>
      <c r="BS100" s="148"/>
      <c r="BT100" s="148"/>
      <c r="BU100" s="148"/>
      <c r="BV100" s="148"/>
      <c r="BW100" s="148"/>
      <c r="BX100" s="148"/>
      <c r="BY100" s="148"/>
      <c r="BZ100" s="148"/>
      <c r="CA100" s="148"/>
      <c r="CB100" s="148"/>
      <c r="CC100" s="148"/>
      <c r="CD100" s="148"/>
      <c r="CE100" s="148"/>
      <c r="CF100" s="148"/>
      <c r="CG100" s="148"/>
      <c r="CH100" s="148"/>
      <c r="CI100" s="148"/>
      <c r="CJ100" s="148"/>
      <c r="CK100" s="148"/>
      <c r="CL100" s="344"/>
      <c r="CM100" s="344"/>
      <c r="CN100" s="344"/>
      <c r="CO100" s="344"/>
      <c r="CP100" s="344"/>
      <c r="CQ100" s="341"/>
    </row>
    <row r="101" spans="1:95" s="140" customFormat="1">
      <c r="A101" s="540"/>
      <c r="B101" s="550"/>
      <c r="C101" s="692"/>
      <c r="D101" s="550"/>
      <c r="E101" s="692"/>
      <c r="F101" s="693"/>
      <c r="G101" s="694"/>
      <c r="H101" s="695"/>
      <c r="I101" s="552" t="s">
        <v>5</v>
      </c>
      <c r="J101" s="550"/>
      <c r="K101" s="701" t="s">
        <v>480</v>
      </c>
      <c r="L101" s="697"/>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697"/>
      <c r="AL101" s="697"/>
      <c r="AM101" s="697"/>
      <c r="AN101" s="697"/>
      <c r="AO101" s="697"/>
      <c r="AP101" s="697"/>
      <c r="AQ101" s="697"/>
      <c r="AR101" s="697"/>
      <c r="AS101" s="697"/>
      <c r="AT101" s="550"/>
      <c r="AU101" s="550"/>
      <c r="AV101" s="550"/>
      <c r="AW101" s="550"/>
      <c r="AX101" s="550"/>
      <c r="AY101" s="698"/>
      <c r="AZ101" s="699"/>
      <c r="BA101" s="550"/>
      <c r="BB101" s="550"/>
      <c r="BC101" s="550"/>
      <c r="BD101" s="699"/>
      <c r="BE101" s="703"/>
      <c r="BF101" s="147"/>
      <c r="BG101" s="148"/>
      <c r="BH101" s="148"/>
      <c r="BI101" s="148"/>
      <c r="BJ101" s="147"/>
      <c r="BK101" s="149"/>
      <c r="BL101" s="149"/>
      <c r="BM101" s="149"/>
      <c r="BN101" s="149"/>
      <c r="BO101" s="149"/>
      <c r="BP101" s="150"/>
      <c r="BQ101" s="150"/>
      <c r="BR101" s="151"/>
      <c r="BS101" s="148"/>
      <c r="BT101" s="148"/>
      <c r="BU101" s="148"/>
      <c r="BV101" s="148"/>
      <c r="BW101" s="148"/>
      <c r="BX101" s="148"/>
      <c r="BY101" s="148"/>
      <c r="BZ101" s="148"/>
      <c r="CA101" s="148"/>
      <c r="CB101" s="148"/>
      <c r="CC101" s="148"/>
      <c r="CD101" s="148"/>
      <c r="CE101" s="148"/>
      <c r="CF101" s="148"/>
      <c r="CG101" s="148"/>
      <c r="CH101" s="148"/>
      <c r="CI101" s="148"/>
      <c r="CJ101" s="148"/>
      <c r="CK101" s="148"/>
      <c r="CL101" s="344"/>
      <c r="CM101" s="344"/>
      <c r="CN101" s="344"/>
      <c r="CO101" s="344"/>
      <c r="CP101" s="344"/>
      <c r="CQ101" s="341"/>
    </row>
    <row r="102" spans="1:95" s="140" customFormat="1">
      <c r="A102" s="540"/>
      <c r="B102" s="550"/>
      <c r="C102" s="692"/>
      <c r="D102" s="550"/>
      <c r="E102" s="692"/>
      <c r="F102" s="693"/>
      <c r="G102" s="694"/>
      <c r="H102" s="695"/>
      <c r="I102" s="552" t="s">
        <v>6</v>
      </c>
      <c r="J102" s="550"/>
      <c r="K102" s="701" t="s">
        <v>482</v>
      </c>
      <c r="L102" s="697"/>
      <c r="M102" s="697"/>
      <c r="N102" s="697"/>
      <c r="O102" s="697"/>
      <c r="P102" s="697"/>
      <c r="Q102" s="697"/>
      <c r="R102" s="697"/>
      <c r="S102" s="697"/>
      <c r="T102" s="697"/>
      <c r="U102" s="697"/>
      <c r="V102" s="697"/>
      <c r="W102" s="697"/>
      <c r="X102" s="697"/>
      <c r="Y102" s="697"/>
      <c r="Z102" s="697"/>
      <c r="AA102" s="697"/>
      <c r="AB102" s="697"/>
      <c r="AC102" s="697"/>
      <c r="AD102" s="697"/>
      <c r="AE102" s="697"/>
      <c r="AF102" s="697"/>
      <c r="AG102" s="697"/>
      <c r="AH102" s="697"/>
      <c r="AI102" s="697"/>
      <c r="AJ102" s="697"/>
      <c r="AK102" s="697"/>
      <c r="AL102" s="697"/>
      <c r="AM102" s="697"/>
      <c r="AN102" s="697"/>
      <c r="AO102" s="697"/>
      <c r="AP102" s="697"/>
      <c r="AQ102" s="697"/>
      <c r="AR102" s="697"/>
      <c r="AS102" s="697"/>
      <c r="AT102" s="550"/>
      <c r="AU102" s="550"/>
      <c r="AV102" s="550"/>
      <c r="AW102" s="550"/>
      <c r="AX102" s="550"/>
      <c r="AY102" s="698"/>
      <c r="AZ102" s="699"/>
      <c r="BA102" s="550"/>
      <c r="BB102" s="550"/>
      <c r="BC102" s="550"/>
      <c r="BD102" s="699"/>
      <c r="BE102" s="703"/>
      <c r="BF102" s="147"/>
      <c r="BG102" s="148"/>
      <c r="BH102" s="148"/>
      <c r="BI102" s="148"/>
      <c r="BJ102" s="147"/>
      <c r="BK102" s="149"/>
      <c r="BL102" s="149"/>
      <c r="BM102" s="149"/>
      <c r="BN102" s="149"/>
      <c r="BO102" s="149"/>
      <c r="BP102" s="150"/>
      <c r="BQ102" s="150"/>
      <c r="BR102" s="151"/>
      <c r="BS102" s="148"/>
      <c r="BT102" s="148"/>
      <c r="BU102" s="148"/>
      <c r="BV102" s="148"/>
      <c r="BW102" s="148"/>
      <c r="BX102" s="148"/>
      <c r="BY102" s="148"/>
      <c r="BZ102" s="148"/>
      <c r="CA102" s="148"/>
      <c r="CB102" s="148"/>
      <c r="CC102" s="148"/>
      <c r="CD102" s="148"/>
      <c r="CE102" s="148"/>
      <c r="CF102" s="148"/>
      <c r="CG102" s="148"/>
      <c r="CH102" s="148"/>
      <c r="CI102" s="148"/>
      <c r="CJ102" s="148"/>
      <c r="CK102" s="148"/>
      <c r="CL102" s="344"/>
      <c r="CM102" s="344"/>
      <c r="CN102" s="344"/>
      <c r="CO102" s="344"/>
      <c r="CP102" s="344"/>
      <c r="CQ102" s="341"/>
    </row>
    <row r="103" spans="1:95" s="140" customFormat="1">
      <c r="A103" s="540"/>
      <c r="B103" s="550"/>
      <c r="C103" s="692"/>
      <c r="D103" s="550"/>
      <c r="E103" s="692"/>
      <c r="F103" s="693"/>
      <c r="G103" s="694"/>
      <c r="H103" s="695"/>
      <c r="I103" s="552" t="s">
        <v>7</v>
      </c>
      <c r="J103" s="550"/>
      <c r="K103" s="701" t="s">
        <v>483</v>
      </c>
      <c r="L103" s="697"/>
      <c r="M103" s="697"/>
      <c r="N103" s="697"/>
      <c r="O103" s="697"/>
      <c r="P103" s="697"/>
      <c r="Q103" s="697"/>
      <c r="R103" s="697"/>
      <c r="S103" s="697"/>
      <c r="T103" s="697"/>
      <c r="U103" s="697"/>
      <c r="V103" s="697"/>
      <c r="W103" s="697"/>
      <c r="X103" s="697"/>
      <c r="Y103" s="697"/>
      <c r="Z103" s="697"/>
      <c r="AA103" s="697"/>
      <c r="AB103" s="697"/>
      <c r="AC103" s="697"/>
      <c r="AD103" s="697"/>
      <c r="AE103" s="697"/>
      <c r="AF103" s="697"/>
      <c r="AG103" s="697"/>
      <c r="AH103" s="697"/>
      <c r="AI103" s="697"/>
      <c r="AJ103" s="697"/>
      <c r="AK103" s="697"/>
      <c r="AL103" s="697"/>
      <c r="AM103" s="697"/>
      <c r="AN103" s="697"/>
      <c r="AO103" s="697"/>
      <c r="AP103" s="697"/>
      <c r="AQ103" s="697"/>
      <c r="AR103" s="697"/>
      <c r="AS103" s="697"/>
      <c r="AT103" s="550"/>
      <c r="AU103" s="550"/>
      <c r="AV103" s="550"/>
      <c r="AW103" s="550"/>
      <c r="AX103" s="550"/>
      <c r="AY103" s="698"/>
      <c r="AZ103" s="699"/>
      <c r="BA103" s="550"/>
      <c r="BB103" s="550"/>
      <c r="BC103" s="550"/>
      <c r="BD103" s="699"/>
      <c r="BE103" s="703"/>
      <c r="BF103" s="147"/>
      <c r="BG103" s="148"/>
      <c r="BH103" s="148"/>
      <c r="BI103" s="148"/>
      <c r="BJ103" s="147"/>
      <c r="BK103" s="149"/>
      <c r="BL103" s="149"/>
      <c r="BM103" s="149"/>
      <c r="BN103" s="149"/>
      <c r="BO103" s="149"/>
      <c r="BP103" s="150"/>
      <c r="BQ103" s="150"/>
      <c r="BR103" s="151"/>
      <c r="BS103" s="148"/>
      <c r="BT103" s="148"/>
      <c r="BU103" s="148"/>
      <c r="BV103" s="148"/>
      <c r="BW103" s="148"/>
      <c r="BX103" s="148"/>
      <c r="BY103" s="148"/>
      <c r="BZ103" s="148"/>
      <c r="CA103" s="148"/>
      <c r="CB103" s="148"/>
      <c r="CC103" s="148"/>
      <c r="CD103" s="148"/>
      <c r="CE103" s="148"/>
      <c r="CF103" s="148"/>
      <c r="CG103" s="148"/>
      <c r="CH103" s="148"/>
      <c r="CI103" s="148"/>
      <c r="CJ103" s="148"/>
      <c r="CK103" s="148"/>
      <c r="CL103" s="344"/>
      <c r="CM103" s="344"/>
      <c r="CN103" s="344"/>
      <c r="CO103" s="344"/>
      <c r="CP103" s="344"/>
      <c r="CQ103" s="341"/>
    </row>
    <row r="104" spans="1:95" s="140" customFormat="1">
      <c r="A104" s="540"/>
      <c r="B104" s="550"/>
      <c r="C104" s="692"/>
      <c r="D104" s="550"/>
      <c r="E104" s="692"/>
      <c r="F104" s="693"/>
      <c r="G104" s="694"/>
      <c r="H104" s="695"/>
      <c r="I104" s="552" t="s">
        <v>8</v>
      </c>
      <c r="J104" s="550"/>
      <c r="K104" s="701" t="s">
        <v>535</v>
      </c>
      <c r="L104" s="697"/>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697"/>
      <c r="AL104" s="697"/>
      <c r="AM104" s="697"/>
      <c r="AN104" s="697"/>
      <c r="AO104" s="697"/>
      <c r="AP104" s="697"/>
      <c r="AQ104" s="697"/>
      <c r="AR104" s="697"/>
      <c r="AS104" s="697"/>
      <c r="AT104" s="550"/>
      <c r="AU104" s="550"/>
      <c r="AV104" s="550"/>
      <c r="AW104" s="550"/>
      <c r="AX104" s="550"/>
      <c r="AY104" s="698"/>
      <c r="AZ104" s="699"/>
      <c r="BA104" s="550"/>
      <c r="BB104" s="550"/>
      <c r="BC104" s="550"/>
      <c r="BD104" s="699"/>
      <c r="BE104" s="703"/>
      <c r="BF104" s="147"/>
      <c r="BG104" s="148"/>
      <c r="BH104" s="148"/>
      <c r="BI104" s="148"/>
      <c r="BJ104" s="147"/>
      <c r="BK104" s="149"/>
      <c r="BL104" s="149"/>
      <c r="BM104" s="149"/>
      <c r="BN104" s="149"/>
      <c r="BO104" s="149"/>
      <c r="BP104" s="150"/>
      <c r="BQ104" s="150"/>
      <c r="BR104" s="151"/>
      <c r="BS104" s="148"/>
      <c r="BT104" s="148"/>
      <c r="BU104" s="148"/>
      <c r="BV104" s="148"/>
      <c r="BW104" s="148"/>
      <c r="BX104" s="148"/>
      <c r="BY104" s="148"/>
      <c r="BZ104" s="148"/>
      <c r="CA104" s="148"/>
      <c r="CB104" s="148"/>
      <c r="CC104" s="148"/>
      <c r="CD104" s="148"/>
      <c r="CE104" s="148"/>
      <c r="CF104" s="148"/>
      <c r="CG104" s="148"/>
      <c r="CH104" s="148"/>
      <c r="CI104" s="148"/>
      <c r="CJ104" s="148"/>
      <c r="CK104" s="148"/>
      <c r="CL104" s="344"/>
      <c r="CM104" s="344"/>
      <c r="CN104" s="344"/>
      <c r="CO104" s="344"/>
      <c r="CP104" s="344"/>
      <c r="CQ104" s="341"/>
    </row>
    <row r="105" spans="1:95" s="19" customFormat="1" ht="3.75" customHeight="1">
      <c r="A105" s="540"/>
      <c r="B105" s="489"/>
      <c r="C105" s="675"/>
      <c r="D105" s="489"/>
      <c r="E105" s="675"/>
      <c r="F105" s="679"/>
      <c r="G105" s="690"/>
      <c r="H105" s="691"/>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8"/>
      <c r="AZ105" s="689"/>
      <c r="BA105" s="489"/>
      <c r="BB105" s="489"/>
      <c r="BC105" s="489"/>
      <c r="BD105" s="689"/>
      <c r="BE105" s="702"/>
      <c r="BF105" s="62"/>
      <c r="BG105" s="57"/>
      <c r="BH105" s="57"/>
      <c r="BI105" s="57"/>
      <c r="BJ105" s="62"/>
      <c r="BK105" s="58"/>
      <c r="BL105" s="58"/>
      <c r="BM105" s="58"/>
      <c r="BN105" s="58"/>
      <c r="BO105" s="58"/>
      <c r="BP105" s="131"/>
      <c r="BQ105" s="131"/>
      <c r="BR105" s="84"/>
      <c r="BS105" s="57"/>
      <c r="BT105" s="57"/>
      <c r="BU105" s="57"/>
      <c r="BV105" s="57"/>
      <c r="BW105" s="57"/>
      <c r="BX105" s="57"/>
      <c r="BY105" s="57"/>
      <c r="BZ105" s="57"/>
      <c r="CA105" s="57"/>
      <c r="CB105" s="57"/>
      <c r="CC105" s="57"/>
      <c r="CD105" s="57"/>
      <c r="CE105" s="57"/>
      <c r="CF105" s="57"/>
      <c r="CG105" s="57"/>
      <c r="CH105" s="57"/>
      <c r="CI105" s="57"/>
      <c r="CJ105" s="57"/>
      <c r="CK105" s="57"/>
      <c r="CL105" s="339"/>
      <c r="CM105" s="339"/>
      <c r="CN105" s="339"/>
      <c r="CO105" s="339"/>
      <c r="CP105" s="339"/>
      <c r="CQ105" s="18"/>
    </row>
    <row r="106" spans="1:95" s="19" customFormat="1">
      <c r="A106" s="540"/>
      <c r="B106" s="489"/>
      <c r="C106" s="675"/>
      <c r="D106" s="489"/>
      <c r="E106" s="675"/>
      <c r="F106" s="679"/>
      <c r="G106" s="684" t="str">
        <f>CONCATENATE(E95,".3")</f>
        <v>4.5.3</v>
      </c>
      <c r="H106" s="685"/>
      <c r="I106" s="686" t="s">
        <v>328</v>
      </c>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8"/>
      <c r="AZ106" s="689"/>
      <c r="BA106" s="1069"/>
      <c r="BB106" s="1070"/>
      <c r="BC106" s="1071"/>
      <c r="BD106" s="689"/>
      <c r="BE106" s="702"/>
      <c r="BF106" s="62"/>
      <c r="BG106" s="57"/>
      <c r="BH106" s="57"/>
      <c r="BI106" s="57"/>
      <c r="BJ106" s="147"/>
      <c r="BK106" s="149"/>
      <c r="BL106" s="149"/>
      <c r="BM106" s="149"/>
      <c r="BN106" s="149"/>
      <c r="BO106" s="149"/>
      <c r="BP106" s="124" t="str">
        <f>IF(OR(BA106="x",BA106=""),"",IF(AND($BO$28=1,BK106&lt;&gt;""),1,IF(AND($BO$28=2,BL106&lt;&gt;""),1,IF(AND($BO$28=3,BM106&lt;&gt;""),1,IF(AND($BO$28=4,BN106&lt;&gt;""),1,IF(AND($BO$28=5,BO106&lt;&gt;""),1,0))))))</f>
        <v/>
      </c>
      <c r="BQ106" s="65">
        <f>IF(BR97=0,0,IF(OR(BA106="x",BA106=""),0,BA106))</f>
        <v>0</v>
      </c>
      <c r="BR106" s="151"/>
      <c r="BS106" s="57"/>
      <c r="BT106" s="57"/>
      <c r="BU106" s="57"/>
      <c r="BV106" s="57"/>
      <c r="BW106" s="57"/>
      <c r="BX106" s="57"/>
      <c r="BY106" s="57"/>
      <c r="BZ106" s="57"/>
      <c r="CA106" s="57"/>
      <c r="CB106" s="57"/>
      <c r="CC106" s="57"/>
      <c r="CD106" s="57"/>
      <c r="CE106" s="57"/>
      <c r="CF106" s="57"/>
      <c r="CG106" s="57"/>
      <c r="CH106" s="57"/>
      <c r="CI106" s="57"/>
      <c r="CJ106" s="57"/>
      <c r="CK106" s="57"/>
      <c r="CL106" s="339"/>
      <c r="CM106" s="339"/>
      <c r="CN106" s="339"/>
      <c r="CO106" s="339"/>
      <c r="CP106" s="339"/>
      <c r="CQ106" s="18"/>
    </row>
    <row r="107" spans="1:95" s="19" customFormat="1" ht="3.75" customHeight="1">
      <c r="A107" s="540"/>
      <c r="B107" s="489"/>
      <c r="C107" s="675"/>
      <c r="D107" s="489"/>
      <c r="E107" s="675"/>
      <c r="F107" s="679"/>
      <c r="G107" s="690"/>
      <c r="H107" s="691"/>
      <c r="I107" s="507"/>
      <c r="J107" s="507"/>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8"/>
      <c r="AZ107" s="689"/>
      <c r="BA107" s="489"/>
      <c r="BB107" s="489"/>
      <c r="BC107" s="489"/>
      <c r="BD107" s="689"/>
      <c r="BE107" s="702"/>
      <c r="BF107" s="62"/>
      <c r="BG107" s="57"/>
      <c r="BH107" s="57"/>
      <c r="BI107" s="57"/>
      <c r="BJ107" s="147"/>
      <c r="BK107" s="149"/>
      <c r="BL107" s="149"/>
      <c r="BM107" s="149"/>
      <c r="BN107" s="149"/>
      <c r="BO107" s="149"/>
      <c r="BP107" s="78"/>
      <c r="BQ107" s="78"/>
      <c r="BR107" s="84"/>
      <c r="BS107" s="57"/>
      <c r="BT107" s="57"/>
      <c r="BU107" s="57"/>
      <c r="BV107" s="57"/>
      <c r="BW107" s="57"/>
      <c r="BX107" s="57"/>
      <c r="BY107" s="57"/>
      <c r="BZ107" s="57"/>
      <c r="CA107" s="57"/>
      <c r="CB107" s="57"/>
      <c r="CC107" s="57"/>
      <c r="CD107" s="57"/>
      <c r="CE107" s="57"/>
      <c r="CF107" s="57"/>
      <c r="CG107" s="57"/>
      <c r="CH107" s="57"/>
      <c r="CI107" s="57"/>
      <c r="CJ107" s="57"/>
      <c r="CK107" s="57"/>
      <c r="CL107" s="339"/>
      <c r="CM107" s="339"/>
      <c r="CN107" s="339"/>
      <c r="CO107" s="339"/>
      <c r="CP107" s="339"/>
      <c r="CQ107" s="18"/>
    </row>
    <row r="108" spans="1:95" s="19" customFormat="1">
      <c r="A108" s="540"/>
      <c r="B108" s="489"/>
      <c r="C108" s="675"/>
      <c r="D108" s="489"/>
      <c r="E108" s="675"/>
      <c r="F108" s="679"/>
      <c r="G108" s="684" t="str">
        <f>CONCATENATE(E95,".4")</f>
        <v>4.5.4</v>
      </c>
      <c r="H108" s="685"/>
      <c r="I108" s="686" t="s">
        <v>9</v>
      </c>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8"/>
      <c r="AZ108" s="689"/>
      <c r="BA108" s="1069"/>
      <c r="BB108" s="1070"/>
      <c r="BC108" s="1071"/>
      <c r="BD108" s="689"/>
      <c r="BE108" s="702"/>
      <c r="BF108" s="62"/>
      <c r="BG108" s="57"/>
      <c r="BH108" s="57"/>
      <c r="BI108" s="57"/>
      <c r="BJ108" s="147"/>
      <c r="BK108" s="149"/>
      <c r="BL108" s="149"/>
      <c r="BM108" s="149"/>
      <c r="BN108" s="149"/>
      <c r="BO108" s="149"/>
      <c r="BP108" s="124" t="str">
        <f>IF(OR(BA108="x",BA108=""),"",IF(AND($BO$28=1,BK108&lt;&gt;""),1,IF(AND($BO$28=2,BL108&lt;&gt;""),1,IF(AND($BO$28=3,BM108&lt;&gt;""),1,IF(AND($BO$28=4,BN108&lt;&gt;""),1,IF(AND($BO$28=5,BO108&lt;&gt;""),1,0))))))</f>
        <v/>
      </c>
      <c r="BQ108" s="65">
        <f>IF(BR97=0,0,IF(OR(BA108="x",BA108=""),0,BA108))</f>
        <v>0</v>
      </c>
      <c r="BR108" s="151"/>
      <c r="BS108" s="57"/>
      <c r="BT108" s="57"/>
      <c r="BU108" s="57"/>
      <c r="BV108" s="57"/>
      <c r="BW108" s="57"/>
      <c r="BX108" s="57"/>
      <c r="BY108" s="57"/>
      <c r="BZ108" s="57"/>
      <c r="CA108" s="57"/>
      <c r="CB108" s="57"/>
      <c r="CC108" s="57"/>
      <c r="CD108" s="57"/>
      <c r="CE108" s="57"/>
      <c r="CF108" s="57"/>
      <c r="CG108" s="57"/>
      <c r="CH108" s="57"/>
      <c r="CI108" s="57"/>
      <c r="CJ108" s="57"/>
      <c r="CK108" s="57"/>
      <c r="CL108" s="339"/>
      <c r="CM108" s="339"/>
      <c r="CN108" s="339"/>
      <c r="CO108" s="339"/>
      <c r="CP108" s="339"/>
      <c r="CQ108" s="18"/>
    </row>
    <row r="109" spans="1:95" s="19" customFormat="1" ht="3.75" customHeight="1">
      <c r="A109" s="540"/>
      <c r="B109" s="489"/>
      <c r="C109" s="675"/>
      <c r="D109" s="489"/>
      <c r="E109" s="675"/>
      <c r="F109" s="679"/>
      <c r="G109" s="690"/>
      <c r="H109" s="691"/>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8"/>
      <c r="AZ109" s="689"/>
      <c r="BA109" s="489"/>
      <c r="BB109" s="489"/>
      <c r="BC109" s="489"/>
      <c r="BD109" s="689"/>
      <c r="BE109" s="702"/>
      <c r="BF109" s="62"/>
      <c r="BG109" s="57"/>
      <c r="BH109" s="57"/>
      <c r="BI109" s="57"/>
      <c r="BJ109" s="147"/>
      <c r="BK109" s="149"/>
      <c r="BL109" s="149"/>
      <c r="BM109" s="149"/>
      <c r="BN109" s="149"/>
      <c r="BO109" s="149"/>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c r="CL109" s="339"/>
      <c r="CM109" s="339"/>
      <c r="CN109" s="339"/>
      <c r="CO109" s="339"/>
      <c r="CP109" s="339"/>
      <c r="CQ109" s="18"/>
    </row>
    <row r="110" spans="1:95" s="19" customFormat="1">
      <c r="A110" s="540"/>
      <c r="B110" s="489"/>
      <c r="C110" s="675"/>
      <c r="D110" s="489"/>
      <c r="E110" s="675"/>
      <c r="F110" s="679"/>
      <c r="G110" s="680"/>
      <c r="H110" s="683"/>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c r="AF110" s="489"/>
      <c r="AG110" s="489"/>
      <c r="AH110" s="489"/>
      <c r="AI110" s="489"/>
      <c r="AJ110" s="489"/>
      <c r="AK110" s="489"/>
      <c r="AL110" s="489"/>
      <c r="AM110" s="489"/>
      <c r="AN110" s="489"/>
      <c r="AO110" s="489"/>
      <c r="AP110" s="489"/>
      <c r="AQ110" s="489"/>
      <c r="AR110" s="489"/>
      <c r="AS110" s="489"/>
      <c r="AT110" s="489"/>
      <c r="AU110" s="489"/>
      <c r="AV110" s="489"/>
      <c r="AW110" s="489"/>
      <c r="AX110" s="489"/>
      <c r="AY110" s="489"/>
      <c r="AZ110" s="689"/>
      <c r="BA110" s="489"/>
      <c r="BB110" s="489"/>
      <c r="BC110" s="489"/>
      <c r="BD110" s="689"/>
      <c r="BE110" s="702"/>
      <c r="BF110" s="62"/>
      <c r="BG110" s="57"/>
      <c r="BH110" s="57"/>
      <c r="BI110" s="57"/>
      <c r="BJ110" s="62"/>
      <c r="BK110" s="265" t="s">
        <v>228</v>
      </c>
      <c r="BL110" s="266"/>
      <c r="BM110" s="266"/>
      <c r="BN110" s="266"/>
      <c r="BO110" s="267"/>
      <c r="BP110" s="131"/>
      <c r="BQ110" s="131"/>
      <c r="BR110" s="84"/>
      <c r="BS110" s="57"/>
      <c r="BT110" s="57"/>
      <c r="BU110" s="57"/>
      <c r="BV110" s="57"/>
      <c r="BW110" s="57"/>
      <c r="BX110" s="57"/>
      <c r="BY110" s="57"/>
      <c r="BZ110" s="57"/>
      <c r="CA110" s="57"/>
      <c r="CB110" s="57"/>
      <c r="CC110" s="57"/>
      <c r="CD110" s="57"/>
      <c r="CE110" s="57"/>
      <c r="CF110" s="57"/>
      <c r="CG110" s="57"/>
      <c r="CH110" s="57"/>
      <c r="CI110" s="57"/>
      <c r="CJ110" s="57"/>
      <c r="CK110" s="57"/>
      <c r="CL110" s="339"/>
      <c r="CM110" s="339"/>
      <c r="CN110" s="339"/>
      <c r="CO110" s="339"/>
      <c r="CP110" s="339"/>
      <c r="CQ110" s="18"/>
    </row>
    <row r="111" spans="1:95" s="19" customFormat="1">
      <c r="A111" s="540"/>
      <c r="B111" s="489"/>
      <c r="C111" s="675"/>
      <c r="D111" s="489"/>
      <c r="E111" s="676" t="str">
        <f>CONCATENATE($C$29,"6")</f>
        <v>4.6</v>
      </c>
      <c r="F111" s="677"/>
      <c r="G111" s="1074" t="str">
        <f>IF(F22="","",F22)</f>
        <v>Delivery</v>
      </c>
      <c r="H111" s="1075"/>
      <c r="I111" s="1075"/>
      <c r="J111" s="1075"/>
      <c r="K111" s="1075"/>
      <c r="L111" s="1075"/>
      <c r="M111" s="1075"/>
      <c r="N111" s="1075"/>
      <c r="O111" s="1075"/>
      <c r="P111" s="1075"/>
      <c r="Q111" s="1075"/>
      <c r="R111" s="1075"/>
      <c r="S111" s="1075"/>
      <c r="T111" s="1075"/>
      <c r="U111" s="1075"/>
      <c r="V111" s="1075"/>
      <c r="W111" s="1075"/>
      <c r="X111" s="1075"/>
      <c r="Y111" s="1075"/>
      <c r="Z111" s="1075"/>
      <c r="AA111" s="1075"/>
      <c r="AB111" s="1075"/>
      <c r="AC111" s="1075"/>
      <c r="AD111" s="1075"/>
      <c r="AE111" s="1075"/>
      <c r="AF111" s="1075"/>
      <c r="AG111" s="1075"/>
      <c r="AH111" s="1075"/>
      <c r="AI111" s="1075"/>
      <c r="AJ111" s="1075"/>
      <c r="AK111" s="1075"/>
      <c r="AL111" s="1075"/>
      <c r="AM111" s="1075"/>
      <c r="AN111" s="1075"/>
      <c r="AO111" s="1075"/>
      <c r="AP111" s="1076"/>
      <c r="AQ111" s="1076"/>
      <c r="AR111" s="1076"/>
      <c r="AS111" s="1076"/>
      <c r="AT111" s="1076"/>
      <c r="AU111" s="1076"/>
      <c r="AV111" s="1076"/>
      <c r="AW111" s="1076"/>
      <c r="AX111" s="1076"/>
      <c r="AY111" s="1076"/>
      <c r="AZ111" s="1077" t="str">
        <f>IF(BA113="N",BQ111,IF(BR113=0,"",IF(BA113="Y",SUM(BQ111/BP111),"")))</f>
        <v/>
      </c>
      <c r="BA111" s="1077"/>
      <c r="BB111" s="1077"/>
      <c r="BC111" s="1077"/>
      <c r="BD111" s="1078"/>
      <c r="BE111" s="678"/>
      <c r="BF111" s="62"/>
      <c r="BG111" s="57"/>
      <c r="BH111" s="57"/>
      <c r="BI111" s="57"/>
      <c r="BJ111" s="60" t="s">
        <v>227</v>
      </c>
      <c r="BK111" s="60">
        <v>1</v>
      </c>
      <c r="BL111" s="163">
        <v>2</v>
      </c>
      <c r="BM111" s="60">
        <v>3</v>
      </c>
      <c r="BN111" s="60">
        <v>4</v>
      </c>
      <c r="BO111" s="60">
        <v>5</v>
      </c>
      <c r="BP111" s="65">
        <f>IF(BA113="N",8,IF(BR113=0,0,IF(BP113="",0,8)))</f>
        <v>0</v>
      </c>
      <c r="BQ111" s="65">
        <f>SUM(BQ113:BQ124)</f>
        <v>0</v>
      </c>
      <c r="BR111" s="164" t="str">
        <f>IF(BA113="N",0,IF(BP111=0,"",IF(SUM(BQ111/BP111)&gt;1,1,SUM(BQ111/BP111))))</f>
        <v/>
      </c>
      <c r="BS111" s="57"/>
      <c r="BT111" s="57"/>
      <c r="BU111" s="57"/>
      <c r="BV111" s="57"/>
      <c r="BW111" s="57"/>
      <c r="BX111" s="57"/>
      <c r="BY111" s="57"/>
      <c r="BZ111" s="57"/>
      <c r="CA111" s="57"/>
      <c r="CB111" s="57"/>
      <c r="CC111" s="57"/>
      <c r="CD111" s="57"/>
      <c r="CE111" s="57"/>
      <c r="CF111" s="57"/>
      <c r="CG111" s="57"/>
      <c r="CH111" s="57"/>
      <c r="CI111" s="57"/>
      <c r="CJ111" s="57"/>
      <c r="CK111" s="57"/>
      <c r="CL111" s="339"/>
      <c r="CM111" s="339"/>
      <c r="CN111" s="339"/>
      <c r="CO111" s="339"/>
      <c r="CP111" s="339"/>
      <c r="CQ111" s="18"/>
    </row>
    <row r="112" spans="1:95" s="19" customFormat="1" ht="3.75" customHeight="1">
      <c r="A112" s="540"/>
      <c r="B112" s="489"/>
      <c r="C112" s="675"/>
      <c r="D112" s="489"/>
      <c r="E112" s="675"/>
      <c r="F112" s="679"/>
      <c r="G112" s="680"/>
      <c r="H112" s="681"/>
      <c r="I112" s="681"/>
      <c r="J112" s="681"/>
      <c r="K112" s="681"/>
      <c r="L112" s="681"/>
      <c r="M112" s="681"/>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K112" s="681"/>
      <c r="AL112" s="681"/>
      <c r="AM112" s="681"/>
      <c r="AN112" s="681"/>
      <c r="AO112" s="681"/>
      <c r="AP112" s="681"/>
      <c r="AQ112" s="681"/>
      <c r="AR112" s="681"/>
      <c r="AS112" s="681"/>
      <c r="AT112" s="681"/>
      <c r="AU112" s="681"/>
      <c r="AV112" s="681"/>
      <c r="AW112" s="681"/>
      <c r="AX112" s="681"/>
      <c r="AY112" s="681"/>
      <c r="AZ112" s="682"/>
      <c r="BA112" s="682"/>
      <c r="BB112" s="682"/>
      <c r="BC112" s="682"/>
      <c r="BD112" s="683"/>
      <c r="BE112" s="702"/>
      <c r="BF112" s="62"/>
      <c r="BG112" s="57"/>
      <c r="BH112" s="57"/>
      <c r="BI112" s="57"/>
      <c r="BJ112" s="85"/>
      <c r="BK112" s="77"/>
      <c r="BL112" s="77"/>
      <c r="BM112" s="58"/>
      <c r="BN112" s="58"/>
      <c r="BO112" s="58"/>
      <c r="BP112" s="78"/>
      <c r="BQ112" s="78"/>
      <c r="BR112" s="79"/>
      <c r="BS112" s="57"/>
      <c r="BT112" s="57"/>
      <c r="BU112" s="57"/>
      <c r="BV112" s="57"/>
      <c r="BW112" s="57"/>
      <c r="BX112" s="57"/>
      <c r="BY112" s="57"/>
      <c r="BZ112" s="57"/>
      <c r="CA112" s="57"/>
      <c r="CB112" s="57"/>
      <c r="CC112" s="57"/>
      <c r="CD112" s="57"/>
      <c r="CE112" s="57"/>
      <c r="CF112" s="57"/>
      <c r="CG112" s="57"/>
      <c r="CH112" s="57"/>
      <c r="CI112" s="57"/>
      <c r="CJ112" s="57"/>
      <c r="CK112" s="57"/>
      <c r="CL112" s="339"/>
      <c r="CM112" s="339"/>
      <c r="CN112" s="339"/>
      <c r="CO112" s="339"/>
      <c r="CP112" s="339"/>
      <c r="CQ112" s="18"/>
    </row>
    <row r="113" spans="1:95" s="19" customFormat="1">
      <c r="A113" s="540"/>
      <c r="B113" s="489"/>
      <c r="C113" s="675"/>
      <c r="D113" s="489"/>
      <c r="E113" s="675"/>
      <c r="F113" s="679"/>
      <c r="G113" s="684" t="str">
        <f>CONCATENATE(E111,".1")</f>
        <v>4.6.1</v>
      </c>
      <c r="H113" s="685"/>
      <c r="I113" s="686" t="s">
        <v>3</v>
      </c>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86"/>
      <c r="AF113" s="686"/>
      <c r="AG113" s="686"/>
      <c r="AH113" s="686"/>
      <c r="AI113" s="686"/>
      <c r="AJ113" s="686"/>
      <c r="AK113" s="686"/>
      <c r="AL113" s="686"/>
      <c r="AM113" s="686"/>
      <c r="AN113" s="686"/>
      <c r="AO113" s="686"/>
      <c r="AP113" s="686"/>
      <c r="AQ113" s="686"/>
      <c r="AR113" s="686"/>
      <c r="AS113" s="686"/>
      <c r="AT113" s="686"/>
      <c r="AU113" s="686"/>
      <c r="AV113" s="686"/>
      <c r="AW113" s="687" t="s">
        <v>12</v>
      </c>
      <c r="AX113" s="686"/>
      <c r="AY113" s="688"/>
      <c r="AZ113" s="689"/>
      <c r="BA113" s="1069"/>
      <c r="BB113" s="1070"/>
      <c r="BC113" s="1071"/>
      <c r="BD113" s="689"/>
      <c r="BE113" s="702"/>
      <c r="BF113" s="62"/>
      <c r="BG113" s="57"/>
      <c r="BH113" s="57"/>
      <c r="BI113" s="57"/>
      <c r="BJ113" s="64" t="s">
        <v>88</v>
      </c>
      <c r="BK113" s="76" t="s">
        <v>16</v>
      </c>
      <c r="BL113" s="76"/>
      <c r="BM113" s="76" t="s">
        <v>16</v>
      </c>
      <c r="BN113" s="76"/>
      <c r="BO113" s="76" t="s">
        <v>16</v>
      </c>
      <c r="BP113" s="124" t="str">
        <f>IF(OR(BA113="x",BA113=""),"",IF(AND($BO$28=1,BK113&lt;&gt;""),1,IF(AND($BO$28=2,BL113&lt;&gt;""),1,IF(AND($BO$28=3,BM113&lt;&gt;""),1,IF(AND($BO$28=4,BN113&lt;&gt;""),1,IF(AND($BO$28=5,BO113&lt;&gt;""),1,0))))))</f>
        <v/>
      </c>
      <c r="BQ113" s="65">
        <f>IF(BR113=0,0,IF(OR(BA113="x",BA113=""),0,IF(BA113="Y",2,0)))</f>
        <v>0</v>
      </c>
      <c r="BR113" s="126">
        <f>IF(BA113="N",0,SUM(BK114:BO114))</f>
        <v>1</v>
      </c>
      <c r="BS113" s="57"/>
      <c r="BT113" s="57"/>
      <c r="BU113" s="57"/>
      <c r="BV113" s="57"/>
      <c r="BW113" s="57"/>
      <c r="BX113" s="57"/>
      <c r="BY113" s="57"/>
      <c r="BZ113" s="57"/>
      <c r="CA113" s="57"/>
      <c r="CB113" s="57"/>
      <c r="CC113" s="57"/>
      <c r="CD113" s="57"/>
      <c r="CE113" s="57"/>
      <c r="CF113" s="57"/>
      <c r="CG113" s="57"/>
      <c r="CH113" s="57"/>
      <c r="CI113" s="57"/>
      <c r="CJ113" s="57"/>
      <c r="CK113" s="57"/>
      <c r="CL113" s="339"/>
      <c r="CM113" s="339"/>
      <c r="CN113" s="339"/>
      <c r="CO113" s="339"/>
      <c r="CP113" s="339"/>
      <c r="CQ113" s="18"/>
    </row>
    <row r="114" spans="1:95" s="19" customFormat="1" ht="3.75" customHeight="1">
      <c r="A114" s="540"/>
      <c r="B114" s="489"/>
      <c r="C114" s="675"/>
      <c r="D114" s="489"/>
      <c r="E114" s="675"/>
      <c r="F114" s="679"/>
      <c r="G114" s="690"/>
      <c r="H114" s="691"/>
      <c r="I114" s="507"/>
      <c r="J114" s="507"/>
      <c r="K114" s="507"/>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8"/>
      <c r="AZ114" s="689"/>
      <c r="BA114" s="489"/>
      <c r="BB114" s="489"/>
      <c r="BC114" s="489"/>
      <c r="BD114" s="689"/>
      <c r="BE114" s="702"/>
      <c r="BF114" s="62"/>
      <c r="BG114" s="57"/>
      <c r="BH114" s="57"/>
      <c r="BI114" s="57"/>
      <c r="BJ114" s="125"/>
      <c r="BK114" s="126">
        <f>IF(AND($BO$28=1,BK113&lt;&gt;""),1,0)</f>
        <v>1</v>
      </c>
      <c r="BL114" s="126">
        <f>IF(AND($BO$28=2,BL113&lt;&gt;""),1,0)</f>
        <v>0</v>
      </c>
      <c r="BM114" s="126">
        <f>IF(AND($BO$28=3,BM113&lt;&gt;""),1,0)</f>
        <v>0</v>
      </c>
      <c r="BN114" s="126">
        <f>IF(AND($BO$28=4,BN113&lt;&gt;""),1,0)</f>
        <v>0</v>
      </c>
      <c r="BO114" s="126">
        <f>IF(AND($BO$28=5,BO113&lt;&gt;""),1,0)</f>
        <v>0</v>
      </c>
      <c r="BP114" s="78"/>
      <c r="BQ114" s="78"/>
      <c r="BR114" s="84"/>
      <c r="BS114" s="57"/>
      <c r="BT114" s="57"/>
      <c r="BU114" s="57"/>
      <c r="BV114" s="57"/>
      <c r="BW114" s="57"/>
      <c r="BX114" s="57"/>
      <c r="BY114" s="57"/>
      <c r="BZ114" s="57"/>
      <c r="CA114" s="57"/>
      <c r="CB114" s="57"/>
      <c r="CC114" s="57"/>
      <c r="CD114" s="57"/>
      <c r="CE114" s="57"/>
      <c r="CF114" s="57"/>
      <c r="CG114" s="57"/>
      <c r="CH114" s="57"/>
      <c r="CI114" s="57"/>
      <c r="CJ114" s="57"/>
      <c r="CK114" s="57"/>
      <c r="CL114" s="339"/>
      <c r="CM114" s="339"/>
      <c r="CN114" s="339"/>
      <c r="CO114" s="339"/>
      <c r="CP114" s="339"/>
      <c r="CQ114" s="18"/>
    </row>
    <row r="115" spans="1:95" s="19" customFormat="1">
      <c r="A115" s="540"/>
      <c r="B115" s="489"/>
      <c r="C115" s="675"/>
      <c r="D115" s="489"/>
      <c r="E115" s="675"/>
      <c r="F115" s="679"/>
      <c r="G115" s="684" t="str">
        <f>CONCATENATE(E111,".2")</f>
        <v>4.6.2</v>
      </c>
      <c r="H115" s="685"/>
      <c r="I115" s="686" t="s">
        <v>329</v>
      </c>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8"/>
      <c r="AZ115" s="689"/>
      <c r="BA115" s="1069"/>
      <c r="BB115" s="1070"/>
      <c r="BC115" s="1071"/>
      <c r="BD115" s="689"/>
      <c r="BE115" s="702"/>
      <c r="BF115" s="62"/>
      <c r="BG115" s="57"/>
      <c r="BH115" s="57"/>
      <c r="BI115" s="57"/>
      <c r="BJ115" s="147"/>
      <c r="BK115" s="149"/>
      <c r="BL115" s="149"/>
      <c r="BM115" s="149"/>
      <c r="BN115" s="149"/>
      <c r="BO115" s="149"/>
      <c r="BP115" s="124" t="str">
        <f>IF(OR(BA115="x",BA115=""),"",IF(AND($BO$28=1,BK115&lt;&gt;""),1,IF(AND($BO$28=2,BL115&lt;&gt;""),1,IF(AND($BO$28=3,BM115&lt;&gt;""),1,IF(AND($BO$28=4,BN115&lt;&gt;""),1,IF(AND($BO$28=5,BO115&lt;&gt;""),1,0))))))</f>
        <v/>
      </c>
      <c r="BQ115" s="65">
        <f>IF(BR113=0,0,IF(OR(BA115="x",BA115=""),0,BA115))</f>
        <v>0</v>
      </c>
      <c r="BR115" s="151"/>
      <c r="BS115" s="57"/>
      <c r="BT115" s="57"/>
      <c r="BU115" s="57"/>
      <c r="BV115" s="57"/>
      <c r="BW115" s="57"/>
      <c r="BX115" s="57"/>
      <c r="BY115" s="57"/>
      <c r="BZ115" s="57"/>
      <c r="CA115" s="57"/>
      <c r="CB115" s="57"/>
      <c r="CC115" s="57"/>
      <c r="CD115" s="57"/>
      <c r="CE115" s="57"/>
      <c r="CF115" s="57"/>
      <c r="CG115" s="57"/>
      <c r="CH115" s="57"/>
      <c r="CI115" s="57"/>
      <c r="CJ115" s="57"/>
      <c r="CK115" s="57"/>
      <c r="CL115" s="339"/>
      <c r="CM115" s="339"/>
      <c r="CN115" s="339"/>
      <c r="CO115" s="339"/>
      <c r="CP115" s="339"/>
      <c r="CQ115" s="18"/>
    </row>
    <row r="116" spans="1:95" s="140" customFormat="1">
      <c r="A116" s="540"/>
      <c r="B116" s="550"/>
      <c r="C116" s="692"/>
      <c r="D116" s="550"/>
      <c r="E116" s="692"/>
      <c r="F116" s="693"/>
      <c r="G116" s="694"/>
      <c r="H116" s="695"/>
      <c r="I116" s="552" t="s">
        <v>4</v>
      </c>
      <c r="J116" s="550"/>
      <c r="K116" s="701" t="s">
        <v>485</v>
      </c>
      <c r="L116" s="697"/>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7"/>
      <c r="AP116" s="697"/>
      <c r="AQ116" s="697"/>
      <c r="AR116" s="697"/>
      <c r="AS116" s="697"/>
      <c r="AT116" s="550"/>
      <c r="AU116" s="550"/>
      <c r="AV116" s="550"/>
      <c r="AW116" s="550"/>
      <c r="AX116" s="550"/>
      <c r="AY116" s="698"/>
      <c r="AZ116" s="699"/>
      <c r="BA116" s="550"/>
      <c r="BB116" s="550"/>
      <c r="BC116" s="550"/>
      <c r="BD116" s="699"/>
      <c r="BE116" s="703"/>
      <c r="BF116" s="147"/>
      <c r="BG116" s="148"/>
      <c r="BH116" s="148"/>
      <c r="BI116" s="148"/>
      <c r="BJ116" s="147"/>
      <c r="BK116" s="149"/>
      <c r="BL116" s="149"/>
      <c r="BM116" s="149"/>
      <c r="BN116" s="149"/>
      <c r="BO116" s="149"/>
      <c r="BP116" s="152"/>
      <c r="BQ116" s="152"/>
      <c r="BR116" s="151"/>
      <c r="BS116" s="148"/>
      <c r="BT116" s="148"/>
      <c r="BU116" s="148"/>
      <c r="BV116" s="148"/>
      <c r="BW116" s="148"/>
      <c r="BX116" s="148"/>
      <c r="BY116" s="148"/>
      <c r="BZ116" s="148"/>
      <c r="CA116" s="148"/>
      <c r="CB116" s="148"/>
      <c r="CC116" s="148"/>
      <c r="CD116" s="148"/>
      <c r="CE116" s="148"/>
      <c r="CF116" s="148"/>
      <c r="CG116" s="148"/>
      <c r="CH116" s="148"/>
      <c r="CI116" s="148"/>
      <c r="CJ116" s="148"/>
      <c r="CK116" s="148"/>
      <c r="CL116" s="344"/>
      <c r="CM116" s="344"/>
      <c r="CN116" s="344"/>
      <c r="CO116" s="344"/>
      <c r="CP116" s="344"/>
      <c r="CQ116" s="341"/>
    </row>
    <row r="117" spans="1:95" s="140" customFormat="1">
      <c r="A117" s="540"/>
      <c r="B117" s="550"/>
      <c r="C117" s="692"/>
      <c r="D117" s="550"/>
      <c r="E117" s="692"/>
      <c r="F117" s="693"/>
      <c r="G117" s="694"/>
      <c r="H117" s="695"/>
      <c r="I117" s="552" t="s">
        <v>5</v>
      </c>
      <c r="J117" s="550"/>
      <c r="K117" s="701" t="s">
        <v>486</v>
      </c>
      <c r="L117" s="697"/>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7"/>
      <c r="AP117" s="697"/>
      <c r="AQ117" s="697"/>
      <c r="AR117" s="697"/>
      <c r="AS117" s="697"/>
      <c r="AT117" s="550"/>
      <c r="AU117" s="550"/>
      <c r="AV117" s="550"/>
      <c r="AW117" s="550"/>
      <c r="AX117" s="550"/>
      <c r="AY117" s="698"/>
      <c r="AZ117" s="699"/>
      <c r="BA117" s="550"/>
      <c r="BB117" s="550"/>
      <c r="BC117" s="550"/>
      <c r="BD117" s="699"/>
      <c r="BE117" s="703"/>
      <c r="BF117" s="147"/>
      <c r="BG117" s="148"/>
      <c r="BH117" s="148"/>
      <c r="BI117" s="148"/>
      <c r="BJ117" s="147"/>
      <c r="BK117" s="149"/>
      <c r="BL117" s="149"/>
      <c r="BM117" s="149"/>
      <c r="BN117" s="149"/>
      <c r="BO117" s="149"/>
      <c r="BP117" s="150"/>
      <c r="BQ117" s="150"/>
      <c r="BR117" s="151"/>
      <c r="BS117" s="148"/>
      <c r="BT117" s="148"/>
      <c r="BU117" s="148"/>
      <c r="BV117" s="148"/>
      <c r="BW117" s="148"/>
      <c r="BX117" s="148"/>
      <c r="BY117" s="148"/>
      <c r="BZ117" s="148"/>
      <c r="CA117" s="148"/>
      <c r="CB117" s="148"/>
      <c r="CC117" s="148"/>
      <c r="CD117" s="148"/>
      <c r="CE117" s="148"/>
      <c r="CF117" s="148"/>
      <c r="CG117" s="148"/>
      <c r="CH117" s="148"/>
      <c r="CI117" s="148"/>
      <c r="CJ117" s="148"/>
      <c r="CK117" s="148"/>
      <c r="CL117" s="344"/>
      <c r="CM117" s="344"/>
      <c r="CN117" s="344"/>
      <c r="CO117" s="344"/>
      <c r="CP117" s="344"/>
      <c r="CQ117" s="341"/>
    </row>
    <row r="118" spans="1:95" s="140" customFormat="1">
      <c r="A118" s="540"/>
      <c r="B118" s="550"/>
      <c r="C118" s="692"/>
      <c r="D118" s="550"/>
      <c r="E118" s="692"/>
      <c r="F118" s="693"/>
      <c r="G118" s="694"/>
      <c r="H118" s="695"/>
      <c r="I118" s="552" t="s">
        <v>6</v>
      </c>
      <c r="J118" s="550"/>
      <c r="K118" s="701" t="s">
        <v>806</v>
      </c>
      <c r="L118" s="697"/>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7"/>
      <c r="AP118" s="697"/>
      <c r="AQ118" s="697"/>
      <c r="AR118" s="697"/>
      <c r="AS118" s="697"/>
      <c r="AT118" s="550"/>
      <c r="AU118" s="550"/>
      <c r="AV118" s="550"/>
      <c r="AW118" s="550"/>
      <c r="AX118" s="550"/>
      <c r="AY118" s="698"/>
      <c r="AZ118" s="699"/>
      <c r="BA118" s="550"/>
      <c r="BB118" s="550"/>
      <c r="BC118" s="550"/>
      <c r="BD118" s="699"/>
      <c r="BE118" s="703"/>
      <c r="BF118" s="147"/>
      <c r="BG118" s="148"/>
      <c r="BH118" s="148"/>
      <c r="BI118" s="148"/>
      <c r="BJ118" s="147"/>
      <c r="BK118" s="149"/>
      <c r="BL118" s="149"/>
      <c r="BM118" s="149"/>
      <c r="BN118" s="149"/>
      <c r="BO118" s="149"/>
      <c r="BP118" s="150"/>
      <c r="BQ118" s="150"/>
      <c r="BR118" s="151"/>
      <c r="BS118" s="148"/>
      <c r="BT118" s="148"/>
      <c r="BU118" s="148"/>
      <c r="BV118" s="148"/>
      <c r="BW118" s="148"/>
      <c r="BX118" s="148"/>
      <c r="BY118" s="148"/>
      <c r="BZ118" s="148"/>
      <c r="CA118" s="148"/>
      <c r="CB118" s="148"/>
      <c r="CC118" s="148"/>
      <c r="CD118" s="148"/>
      <c r="CE118" s="148"/>
      <c r="CF118" s="148"/>
      <c r="CG118" s="148"/>
      <c r="CH118" s="148"/>
      <c r="CI118" s="148"/>
      <c r="CJ118" s="148"/>
      <c r="CK118" s="148"/>
      <c r="CL118" s="344"/>
      <c r="CM118" s="344"/>
      <c r="CN118" s="344"/>
      <c r="CO118" s="344"/>
      <c r="CP118" s="344"/>
      <c r="CQ118" s="341"/>
    </row>
    <row r="119" spans="1:95" s="140" customFormat="1">
      <c r="A119" s="540"/>
      <c r="B119" s="550"/>
      <c r="C119" s="692"/>
      <c r="D119" s="550"/>
      <c r="E119" s="692"/>
      <c r="F119" s="693"/>
      <c r="G119" s="694"/>
      <c r="H119" s="695"/>
      <c r="I119" s="552" t="s">
        <v>7</v>
      </c>
      <c r="J119" s="550"/>
      <c r="K119" s="701" t="s">
        <v>807</v>
      </c>
      <c r="L119" s="697"/>
      <c r="M119" s="697"/>
      <c r="N119" s="697"/>
      <c r="O119" s="697"/>
      <c r="P119" s="697"/>
      <c r="Q119" s="697"/>
      <c r="R119" s="697"/>
      <c r="S119" s="697"/>
      <c r="T119" s="697"/>
      <c r="U119" s="697"/>
      <c r="V119" s="697"/>
      <c r="W119" s="697"/>
      <c r="X119" s="697"/>
      <c r="Y119" s="697"/>
      <c r="Z119" s="697"/>
      <c r="AA119" s="697"/>
      <c r="AB119" s="697"/>
      <c r="AC119" s="697"/>
      <c r="AD119" s="697"/>
      <c r="AE119" s="697"/>
      <c r="AF119" s="697"/>
      <c r="AG119" s="697"/>
      <c r="AH119" s="697"/>
      <c r="AI119" s="697"/>
      <c r="AJ119" s="697"/>
      <c r="AK119" s="697"/>
      <c r="AL119" s="697"/>
      <c r="AM119" s="697"/>
      <c r="AN119" s="697"/>
      <c r="AO119" s="697"/>
      <c r="AP119" s="697"/>
      <c r="AQ119" s="697"/>
      <c r="AR119" s="697"/>
      <c r="AS119" s="697"/>
      <c r="AT119" s="550"/>
      <c r="AU119" s="550"/>
      <c r="AV119" s="550"/>
      <c r="AW119" s="550"/>
      <c r="AX119" s="550"/>
      <c r="AY119" s="698"/>
      <c r="AZ119" s="699"/>
      <c r="BA119" s="550"/>
      <c r="BB119" s="550"/>
      <c r="BC119" s="550"/>
      <c r="BD119" s="699"/>
      <c r="BE119" s="703"/>
      <c r="BF119" s="147"/>
      <c r="BG119" s="148"/>
      <c r="BH119" s="148"/>
      <c r="BI119" s="148"/>
      <c r="BJ119" s="147"/>
      <c r="BK119" s="149"/>
      <c r="BL119" s="149"/>
      <c r="BM119" s="149"/>
      <c r="BN119" s="149"/>
      <c r="BO119" s="149"/>
      <c r="BP119" s="150"/>
      <c r="BQ119" s="150"/>
      <c r="BR119" s="151"/>
      <c r="BS119" s="148"/>
      <c r="BT119" s="148"/>
      <c r="BU119" s="148"/>
      <c r="BV119" s="148"/>
      <c r="BW119" s="148"/>
      <c r="BX119" s="148"/>
      <c r="BY119" s="148"/>
      <c r="BZ119" s="148"/>
      <c r="CA119" s="148"/>
      <c r="CB119" s="148"/>
      <c r="CC119" s="148"/>
      <c r="CD119" s="148"/>
      <c r="CE119" s="148"/>
      <c r="CF119" s="148"/>
      <c r="CG119" s="148"/>
      <c r="CH119" s="148"/>
      <c r="CI119" s="148"/>
      <c r="CJ119" s="148"/>
      <c r="CK119" s="148"/>
      <c r="CL119" s="344"/>
      <c r="CM119" s="344"/>
      <c r="CN119" s="344"/>
      <c r="CO119" s="344"/>
      <c r="CP119" s="344"/>
      <c r="CQ119" s="341"/>
    </row>
    <row r="120" spans="1:95" s="140" customFormat="1">
      <c r="A120" s="540"/>
      <c r="B120" s="550"/>
      <c r="C120" s="692"/>
      <c r="D120" s="550"/>
      <c r="E120" s="692"/>
      <c r="F120" s="693"/>
      <c r="G120" s="694"/>
      <c r="H120" s="695"/>
      <c r="I120" s="552" t="s">
        <v>8</v>
      </c>
      <c r="J120" s="550"/>
      <c r="K120" s="701" t="s">
        <v>808</v>
      </c>
      <c r="L120" s="697"/>
      <c r="M120" s="697"/>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7"/>
      <c r="AP120" s="697"/>
      <c r="AQ120" s="697"/>
      <c r="AR120" s="697"/>
      <c r="AS120" s="697"/>
      <c r="AT120" s="550"/>
      <c r="AU120" s="550"/>
      <c r="AV120" s="550"/>
      <c r="AW120" s="550"/>
      <c r="AX120" s="550"/>
      <c r="AY120" s="698"/>
      <c r="AZ120" s="699"/>
      <c r="BA120" s="550"/>
      <c r="BB120" s="550"/>
      <c r="BC120" s="550"/>
      <c r="BD120" s="699"/>
      <c r="BE120" s="703"/>
      <c r="BF120" s="147"/>
      <c r="BG120" s="148"/>
      <c r="BH120" s="148"/>
      <c r="BI120" s="148"/>
      <c r="BJ120" s="147"/>
      <c r="BK120" s="149"/>
      <c r="BL120" s="149"/>
      <c r="BM120" s="149"/>
      <c r="BN120" s="149"/>
      <c r="BO120" s="149"/>
      <c r="BP120" s="150"/>
      <c r="BQ120" s="150"/>
      <c r="BR120" s="151"/>
      <c r="BS120" s="148"/>
      <c r="BT120" s="148"/>
      <c r="BU120" s="148"/>
      <c r="BV120" s="148"/>
      <c r="BW120" s="148"/>
      <c r="BX120" s="148"/>
      <c r="BY120" s="148"/>
      <c r="BZ120" s="148"/>
      <c r="CA120" s="148"/>
      <c r="CB120" s="148"/>
      <c r="CC120" s="148"/>
      <c r="CD120" s="148"/>
      <c r="CE120" s="148"/>
      <c r="CF120" s="148"/>
      <c r="CG120" s="148"/>
      <c r="CH120" s="148"/>
      <c r="CI120" s="148"/>
      <c r="CJ120" s="148"/>
      <c r="CK120" s="148"/>
      <c r="CL120" s="344"/>
      <c r="CM120" s="344"/>
      <c r="CN120" s="344"/>
      <c r="CO120" s="344"/>
      <c r="CP120" s="344"/>
      <c r="CQ120" s="341"/>
    </row>
    <row r="121" spans="1:95" s="19" customFormat="1" ht="3.75" customHeight="1">
      <c r="A121" s="540"/>
      <c r="B121" s="489"/>
      <c r="C121" s="675"/>
      <c r="D121" s="489"/>
      <c r="E121" s="675"/>
      <c r="F121" s="679"/>
      <c r="G121" s="690"/>
      <c r="H121" s="691"/>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8"/>
      <c r="AZ121" s="689"/>
      <c r="BA121" s="489"/>
      <c r="BB121" s="489"/>
      <c r="BC121" s="489"/>
      <c r="BD121" s="689"/>
      <c r="BE121" s="702"/>
      <c r="BF121" s="62"/>
      <c r="BG121" s="57"/>
      <c r="BH121" s="57"/>
      <c r="BI121" s="57"/>
      <c r="BJ121" s="62"/>
      <c r="BK121" s="58"/>
      <c r="BL121" s="58"/>
      <c r="BM121" s="58"/>
      <c r="BN121" s="58"/>
      <c r="BO121" s="58"/>
      <c r="BP121" s="131"/>
      <c r="BQ121" s="131"/>
      <c r="BR121" s="84"/>
      <c r="BS121" s="57"/>
      <c r="BT121" s="57"/>
      <c r="BU121" s="57"/>
      <c r="BV121" s="57"/>
      <c r="BW121" s="57"/>
      <c r="BX121" s="57"/>
      <c r="BY121" s="57"/>
      <c r="BZ121" s="57"/>
      <c r="CA121" s="57"/>
      <c r="CB121" s="57"/>
      <c r="CC121" s="57"/>
      <c r="CD121" s="57"/>
      <c r="CE121" s="57"/>
      <c r="CF121" s="57"/>
      <c r="CG121" s="57"/>
      <c r="CH121" s="57"/>
      <c r="CI121" s="57"/>
      <c r="CJ121" s="57"/>
      <c r="CK121" s="57"/>
      <c r="CL121" s="339"/>
      <c r="CM121" s="339"/>
      <c r="CN121" s="339"/>
      <c r="CO121" s="339"/>
      <c r="CP121" s="339"/>
      <c r="CQ121" s="18"/>
    </row>
    <row r="122" spans="1:95" s="19" customFormat="1">
      <c r="A122" s="540"/>
      <c r="B122" s="489"/>
      <c r="C122" s="675"/>
      <c r="D122" s="489"/>
      <c r="E122" s="675"/>
      <c r="F122" s="679"/>
      <c r="G122" s="684" t="str">
        <f>CONCATENATE(E111,".3")</f>
        <v>4.6.3</v>
      </c>
      <c r="H122" s="685"/>
      <c r="I122" s="686" t="s">
        <v>328</v>
      </c>
      <c r="J122" s="686"/>
      <c r="K122" s="686"/>
      <c r="L122" s="686"/>
      <c r="M122" s="686"/>
      <c r="N122" s="686"/>
      <c r="O122" s="686"/>
      <c r="P122" s="686"/>
      <c r="Q122" s="686"/>
      <c r="R122" s="686"/>
      <c r="S122" s="686"/>
      <c r="T122" s="686"/>
      <c r="U122" s="686"/>
      <c r="V122" s="686"/>
      <c r="W122" s="686"/>
      <c r="X122" s="686"/>
      <c r="Y122" s="686"/>
      <c r="Z122" s="686"/>
      <c r="AA122" s="686"/>
      <c r="AB122" s="686"/>
      <c r="AC122" s="686"/>
      <c r="AD122" s="686"/>
      <c r="AE122" s="686"/>
      <c r="AF122" s="686"/>
      <c r="AG122" s="686"/>
      <c r="AH122" s="686"/>
      <c r="AI122" s="686"/>
      <c r="AJ122" s="686"/>
      <c r="AK122" s="686"/>
      <c r="AL122" s="686"/>
      <c r="AM122" s="686"/>
      <c r="AN122" s="686"/>
      <c r="AO122" s="686"/>
      <c r="AP122" s="686"/>
      <c r="AQ122" s="686"/>
      <c r="AR122" s="686"/>
      <c r="AS122" s="686"/>
      <c r="AT122" s="686"/>
      <c r="AU122" s="686"/>
      <c r="AV122" s="686"/>
      <c r="AW122" s="686"/>
      <c r="AX122" s="686"/>
      <c r="AY122" s="688"/>
      <c r="AZ122" s="689"/>
      <c r="BA122" s="1069"/>
      <c r="BB122" s="1070"/>
      <c r="BC122" s="1071"/>
      <c r="BD122" s="689"/>
      <c r="BE122" s="678"/>
      <c r="BF122" s="57"/>
      <c r="BG122" s="57"/>
      <c r="BH122" s="57"/>
      <c r="BI122" s="57"/>
      <c r="BJ122" s="147"/>
      <c r="BK122" s="149"/>
      <c r="BL122" s="149"/>
      <c r="BM122" s="149"/>
      <c r="BN122" s="149"/>
      <c r="BO122" s="149"/>
      <c r="BP122" s="124" t="str">
        <f>IF(OR(BA122="x",BA122=""),"",IF(AND($BO$28=1,BK122&lt;&gt;""),1,IF(AND($BO$28=2,BL122&lt;&gt;""),1,IF(AND($BO$28=3,BM122&lt;&gt;""),1,IF(AND($BO$28=4,BN122&lt;&gt;""),1,IF(AND($BO$28=5,BO122&lt;&gt;""),1,0))))))</f>
        <v/>
      </c>
      <c r="BQ122" s="65">
        <f>IF(BR113=0,0,IF(OR(BA122="x",BA122=""),0,BA122))</f>
        <v>0</v>
      </c>
      <c r="BR122" s="151"/>
      <c r="BS122" s="57"/>
      <c r="BT122" s="57"/>
      <c r="BU122" s="57"/>
      <c r="BV122" s="57"/>
      <c r="BW122" s="57"/>
      <c r="BX122" s="57"/>
      <c r="BY122" s="57"/>
      <c r="BZ122" s="57"/>
      <c r="CA122" s="57"/>
      <c r="CB122" s="57"/>
      <c r="CC122" s="57"/>
      <c r="CD122" s="57"/>
      <c r="CE122" s="57"/>
      <c r="CF122" s="57"/>
      <c r="CG122" s="57"/>
      <c r="CH122" s="57"/>
      <c r="CI122" s="57"/>
      <c r="CJ122" s="57"/>
      <c r="CK122" s="57"/>
      <c r="CL122" s="339"/>
      <c r="CM122" s="339"/>
      <c r="CN122" s="339"/>
      <c r="CO122" s="339"/>
      <c r="CP122" s="339"/>
      <c r="CQ122" s="18"/>
    </row>
    <row r="123" spans="1:95" s="19" customFormat="1" ht="3.75" customHeight="1">
      <c r="A123" s="540"/>
      <c r="B123" s="489"/>
      <c r="C123" s="675"/>
      <c r="D123" s="489"/>
      <c r="E123" s="675"/>
      <c r="F123" s="679"/>
      <c r="G123" s="690"/>
      <c r="H123" s="691"/>
      <c r="I123" s="507"/>
      <c r="J123" s="507"/>
      <c r="K123" s="507"/>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8"/>
      <c r="AZ123" s="689"/>
      <c r="BA123" s="489"/>
      <c r="BB123" s="489"/>
      <c r="BC123" s="489"/>
      <c r="BD123" s="689"/>
      <c r="BE123" s="678"/>
      <c r="BF123" s="57"/>
      <c r="BG123" s="57"/>
      <c r="BH123" s="57"/>
      <c r="BI123" s="57"/>
      <c r="BJ123" s="147"/>
      <c r="BK123" s="149"/>
      <c r="BL123" s="149"/>
      <c r="BM123" s="149"/>
      <c r="BN123" s="149"/>
      <c r="BO123" s="149"/>
      <c r="BP123" s="78"/>
      <c r="BQ123" s="78"/>
      <c r="BR123" s="84"/>
      <c r="BS123" s="57"/>
      <c r="BT123" s="57"/>
      <c r="BU123" s="57"/>
      <c r="BV123" s="57"/>
      <c r="BW123" s="57"/>
      <c r="BX123" s="57"/>
      <c r="BY123" s="57"/>
      <c r="BZ123" s="57"/>
      <c r="CA123" s="57"/>
      <c r="CB123" s="57"/>
      <c r="CC123" s="57"/>
      <c r="CD123" s="57"/>
      <c r="CE123" s="57"/>
      <c r="CF123" s="57"/>
      <c r="CG123" s="57"/>
      <c r="CH123" s="57"/>
      <c r="CI123" s="57"/>
      <c r="CJ123" s="57"/>
      <c r="CK123" s="57"/>
      <c r="CL123" s="339"/>
      <c r="CM123" s="339"/>
      <c r="CN123" s="339"/>
      <c r="CO123" s="339"/>
      <c r="CP123" s="339"/>
      <c r="CQ123" s="18"/>
    </row>
    <row r="124" spans="1:95" s="19" customFormat="1">
      <c r="A124" s="540"/>
      <c r="B124" s="489"/>
      <c r="C124" s="675"/>
      <c r="D124" s="489"/>
      <c r="E124" s="675"/>
      <c r="F124" s="679"/>
      <c r="G124" s="684" t="str">
        <f>CONCATENATE(E111,".4")</f>
        <v>4.6.4</v>
      </c>
      <c r="H124" s="685"/>
      <c r="I124" s="686" t="s">
        <v>9</v>
      </c>
      <c r="J124" s="686"/>
      <c r="K124" s="686"/>
      <c r="L124" s="686"/>
      <c r="M124" s="686"/>
      <c r="N124" s="686"/>
      <c r="O124" s="686"/>
      <c r="P124" s="686"/>
      <c r="Q124" s="686"/>
      <c r="R124" s="686"/>
      <c r="S124" s="686"/>
      <c r="T124" s="686"/>
      <c r="U124" s="686"/>
      <c r="V124" s="686"/>
      <c r="W124" s="686"/>
      <c r="X124" s="686"/>
      <c r="Y124" s="686"/>
      <c r="Z124" s="686"/>
      <c r="AA124" s="686"/>
      <c r="AB124" s="686"/>
      <c r="AC124" s="686"/>
      <c r="AD124" s="686"/>
      <c r="AE124" s="686"/>
      <c r="AF124" s="686"/>
      <c r="AG124" s="686"/>
      <c r="AH124" s="686"/>
      <c r="AI124" s="686"/>
      <c r="AJ124" s="686"/>
      <c r="AK124" s="686"/>
      <c r="AL124" s="686"/>
      <c r="AM124" s="686"/>
      <c r="AN124" s="686"/>
      <c r="AO124" s="686"/>
      <c r="AP124" s="686"/>
      <c r="AQ124" s="686"/>
      <c r="AR124" s="686"/>
      <c r="AS124" s="686"/>
      <c r="AT124" s="686"/>
      <c r="AU124" s="686"/>
      <c r="AV124" s="686"/>
      <c r="AW124" s="686"/>
      <c r="AX124" s="686"/>
      <c r="AY124" s="688"/>
      <c r="AZ124" s="689"/>
      <c r="BA124" s="1069"/>
      <c r="BB124" s="1070"/>
      <c r="BC124" s="1071"/>
      <c r="BD124" s="689"/>
      <c r="BE124" s="678"/>
      <c r="BF124" s="57"/>
      <c r="BG124" s="57"/>
      <c r="BH124" s="57"/>
      <c r="BI124" s="57"/>
      <c r="BJ124" s="147"/>
      <c r="BK124" s="149"/>
      <c r="BL124" s="149"/>
      <c r="BM124" s="149"/>
      <c r="BN124" s="149"/>
      <c r="BO124" s="149"/>
      <c r="BP124" s="124" t="str">
        <f>IF(OR(BA124="x",BA124=""),"",IF(AND($BO$28=1,BK124&lt;&gt;""),1,IF(AND($BO$28=2,BL124&lt;&gt;""),1,IF(AND($BO$28=3,BM124&lt;&gt;""),1,IF(AND($BO$28=4,BN124&lt;&gt;""),1,IF(AND($BO$28=5,BO124&lt;&gt;""),1,0))))))</f>
        <v/>
      </c>
      <c r="BQ124" s="65">
        <f>IF(BR113=0,0,IF(OR(BA124="x",BA124=""),0,BA124))</f>
        <v>0</v>
      </c>
      <c r="BR124" s="151"/>
      <c r="BS124" s="57"/>
      <c r="BT124" s="57"/>
      <c r="BU124" s="57"/>
      <c r="BV124" s="57"/>
      <c r="BW124" s="57"/>
      <c r="BX124" s="57"/>
      <c r="BY124" s="57"/>
      <c r="BZ124" s="57"/>
      <c r="CA124" s="57"/>
      <c r="CB124" s="57"/>
      <c r="CC124" s="57"/>
      <c r="CD124" s="57"/>
      <c r="CE124" s="57"/>
      <c r="CF124" s="57"/>
      <c r="CG124" s="57"/>
      <c r="CH124" s="57"/>
      <c r="CI124" s="57"/>
      <c r="CJ124" s="57"/>
      <c r="CK124" s="57"/>
      <c r="CL124" s="339"/>
      <c r="CM124" s="339"/>
      <c r="CN124" s="339"/>
      <c r="CO124" s="339"/>
      <c r="CP124" s="339"/>
      <c r="CQ124" s="18"/>
    </row>
    <row r="125" spans="1:95" s="19" customFormat="1" ht="3.75" customHeight="1">
      <c r="A125" s="705"/>
      <c r="B125" s="489"/>
      <c r="C125" s="675"/>
      <c r="D125" s="706"/>
      <c r="E125" s="707"/>
      <c r="F125" s="708"/>
      <c r="G125" s="690"/>
      <c r="H125" s="691"/>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8"/>
      <c r="AZ125" s="689"/>
      <c r="BA125" s="489"/>
      <c r="BB125" s="489"/>
      <c r="BC125" s="489"/>
      <c r="BD125" s="689"/>
      <c r="BE125" s="711"/>
      <c r="BF125" s="57"/>
      <c r="BG125" s="57"/>
      <c r="BH125" s="57"/>
      <c r="BI125" s="57"/>
      <c r="BJ125" s="147"/>
      <c r="BK125" s="149"/>
      <c r="BL125" s="149"/>
      <c r="BM125" s="149"/>
      <c r="BN125" s="149"/>
      <c r="BO125" s="149"/>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c r="CL125" s="339"/>
      <c r="CM125" s="339"/>
      <c r="CN125" s="339"/>
      <c r="CO125" s="339"/>
      <c r="CP125" s="339"/>
      <c r="CQ125" s="18"/>
    </row>
    <row r="126" spans="1:95" s="19" customFormat="1">
      <c r="A126" s="709"/>
      <c r="B126" s="507"/>
      <c r="C126" s="710"/>
      <c r="D126" s="507"/>
      <c r="E126" s="710"/>
      <c r="F126" s="507"/>
      <c r="G126" s="710"/>
      <c r="H126" s="507"/>
      <c r="I126" s="507"/>
      <c r="J126" s="507"/>
      <c r="K126" s="507"/>
      <c r="L126" s="507"/>
      <c r="M126" s="507"/>
      <c r="N126" s="507"/>
      <c r="O126" s="507"/>
      <c r="P126" s="507"/>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8"/>
      <c r="BF126" s="57"/>
      <c r="BG126" s="57"/>
      <c r="BH126" s="57"/>
      <c r="BI126" s="57"/>
      <c r="BJ126" s="80"/>
      <c r="BK126" s="81"/>
      <c r="BL126" s="81"/>
      <c r="BM126" s="81"/>
      <c r="BN126" s="81"/>
      <c r="BO126" s="81"/>
      <c r="BP126" s="161"/>
      <c r="BQ126" s="161"/>
      <c r="BR126" s="162"/>
      <c r="BS126" s="57"/>
      <c r="BT126" s="57"/>
      <c r="BU126" s="57"/>
      <c r="BV126" s="57"/>
      <c r="BW126" s="57"/>
      <c r="BX126" s="57"/>
      <c r="BY126" s="57"/>
      <c r="BZ126" s="57"/>
      <c r="CA126" s="57"/>
      <c r="CB126" s="57"/>
      <c r="CC126" s="57"/>
      <c r="CD126" s="57"/>
      <c r="CE126" s="57"/>
      <c r="CF126" s="57"/>
      <c r="CG126" s="57"/>
      <c r="CH126" s="57"/>
      <c r="CI126" s="57"/>
      <c r="CJ126" s="57"/>
      <c r="CK126" s="57"/>
      <c r="CL126" s="339"/>
      <c r="CM126" s="339"/>
      <c r="CN126" s="339"/>
      <c r="CO126" s="339"/>
      <c r="CP126" s="339"/>
      <c r="CQ126" s="18"/>
    </row>
    <row r="127" spans="1:95" s="72" customFormat="1">
      <c r="A127" s="49"/>
      <c r="B127" s="57"/>
      <c r="C127" s="212"/>
      <c r="D127" s="57"/>
      <c r="E127" s="213"/>
      <c r="F127" s="214"/>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2"/>
      <c r="AD127" s="1082"/>
      <c r="AE127" s="1082"/>
      <c r="AF127" s="1082"/>
      <c r="AG127" s="1082"/>
      <c r="AH127" s="1082"/>
      <c r="AI127" s="1082"/>
      <c r="AJ127" s="1082"/>
      <c r="AK127" s="1082"/>
      <c r="AL127" s="1082"/>
      <c r="AM127" s="1082"/>
      <c r="AN127" s="1082"/>
      <c r="AO127" s="1082"/>
      <c r="AP127" s="1083"/>
      <c r="AQ127" s="1083"/>
      <c r="AR127" s="1083"/>
      <c r="AS127" s="1083"/>
      <c r="AT127" s="1083"/>
      <c r="AU127" s="1083"/>
      <c r="AV127" s="1083"/>
      <c r="AW127" s="1083"/>
      <c r="AX127" s="1083"/>
      <c r="AY127" s="1083"/>
      <c r="AZ127" s="1084"/>
      <c r="BA127" s="1084"/>
      <c r="BB127" s="1084"/>
      <c r="BC127" s="1084"/>
      <c r="BD127" s="1084"/>
      <c r="BE127" s="57"/>
      <c r="BF127" s="57"/>
      <c r="BG127" s="57"/>
      <c r="BH127" s="57"/>
      <c r="BI127" s="57"/>
      <c r="BJ127" s="215"/>
      <c r="BK127" s="215"/>
      <c r="BL127" s="215"/>
      <c r="BM127" s="215"/>
      <c r="BN127" s="215"/>
      <c r="BO127" s="215"/>
      <c r="BP127" s="131"/>
      <c r="BQ127" s="131"/>
      <c r="BR127" s="216"/>
      <c r="BS127" s="57"/>
      <c r="BT127" s="57"/>
      <c r="BU127" s="57"/>
      <c r="BV127" s="57"/>
      <c r="BW127" s="57"/>
      <c r="BX127" s="57"/>
      <c r="BY127" s="57"/>
      <c r="BZ127" s="57"/>
      <c r="CA127" s="57"/>
      <c r="CB127" s="57"/>
      <c r="CC127" s="57"/>
      <c r="CD127" s="57"/>
      <c r="CE127" s="57"/>
      <c r="CF127" s="57"/>
      <c r="CG127" s="57"/>
      <c r="CH127" s="57"/>
      <c r="CI127" s="57"/>
      <c r="CJ127" s="57"/>
      <c r="CK127" s="57"/>
      <c r="CL127" s="339"/>
      <c r="CM127" s="339"/>
      <c r="CN127" s="339"/>
      <c r="CO127" s="339"/>
      <c r="CP127" s="339"/>
      <c r="CQ127" s="82"/>
    </row>
  </sheetData>
  <sheetProtection algorithmName="SHA-512" hashValue="f6AbXRokcVxE81EeS+MMHYsp2PcIyfoG9Dfrt/uTw8OpKU0lfio0RXS3zapVtKuSoOOf2El+niNhojyVlxpU8A==" saltValue="O0Wn0P48Hakf8SSLrRNyPQ==" spinCount="100000" sheet="1" selectLockedCells="1"/>
  <mergeCells count="103">
    <mergeCell ref="Q3:AP5"/>
    <mergeCell ref="AY5:BC5"/>
    <mergeCell ref="Q6:AP7"/>
    <mergeCell ref="BA42:BC42"/>
    <mergeCell ref="BA97:BC97"/>
    <mergeCell ref="AP79:AY79"/>
    <mergeCell ref="AZ79:BD79"/>
    <mergeCell ref="AP95:AY95"/>
    <mergeCell ref="BA49:BC49"/>
    <mergeCell ref="E29:AU29"/>
    <mergeCell ref="BA35:BC35"/>
    <mergeCell ref="AE26:AL26"/>
    <mergeCell ref="AO26:AQ26"/>
    <mergeCell ref="AU26:AX26"/>
    <mergeCell ref="AZ29:BD29"/>
    <mergeCell ref="AZ31:BD31"/>
    <mergeCell ref="B17:E17"/>
    <mergeCell ref="F22:AY22"/>
    <mergeCell ref="F19:AY19"/>
    <mergeCell ref="F20:AY20"/>
    <mergeCell ref="AY3:BC3"/>
    <mergeCell ref="AO9:AR10"/>
    <mergeCell ref="AS9:BD10"/>
    <mergeCell ref="B9:J10"/>
    <mergeCell ref="G95:AO95"/>
    <mergeCell ref="G63:AO63"/>
    <mergeCell ref="BJ5:BO5"/>
    <mergeCell ref="BA26:BC26"/>
    <mergeCell ref="AZ63:BD63"/>
    <mergeCell ref="B14:BD14"/>
    <mergeCell ref="B23:AY23"/>
    <mergeCell ref="K9:Z10"/>
    <mergeCell ref="AA9:AF10"/>
    <mergeCell ref="AG9:AN10"/>
    <mergeCell ref="B22:E22"/>
    <mergeCell ref="B21:E21"/>
    <mergeCell ref="B20:E20"/>
    <mergeCell ref="F18:AY18"/>
    <mergeCell ref="F21:AY21"/>
    <mergeCell ref="B15:E16"/>
    <mergeCell ref="B19:E19"/>
    <mergeCell ref="B18:E18"/>
    <mergeCell ref="AO11:AR12"/>
    <mergeCell ref="AY11:BD12"/>
    <mergeCell ref="AS11:AU12"/>
    <mergeCell ref="BA33:BC33"/>
    <mergeCell ref="C26:H26"/>
    <mergeCell ref="K26:S26"/>
    <mergeCell ref="AP31:AY31"/>
    <mergeCell ref="G31:AO31"/>
    <mergeCell ref="AP63:AY63"/>
    <mergeCell ref="G47:AO47"/>
    <mergeCell ref="AP47:AY47"/>
    <mergeCell ref="G79:AO79"/>
    <mergeCell ref="K11:Z12"/>
    <mergeCell ref="AZ18:BD18"/>
    <mergeCell ref="AZ20:BD20"/>
    <mergeCell ref="AZ22:BD22"/>
    <mergeCell ref="AZ21:BD21"/>
    <mergeCell ref="AZ19:BD19"/>
    <mergeCell ref="B11:J12"/>
    <mergeCell ref="AV11:AX12"/>
    <mergeCell ref="AA11:AD12"/>
    <mergeCell ref="V26:W26"/>
    <mergeCell ref="Z26:AA26"/>
    <mergeCell ref="J7:K7"/>
    <mergeCell ref="AY7:BC7"/>
    <mergeCell ref="AE11:AN12"/>
    <mergeCell ref="BP15:BR15"/>
    <mergeCell ref="F15:AY16"/>
    <mergeCell ref="AZ15:BD16"/>
    <mergeCell ref="F17:AY17"/>
    <mergeCell ref="AZ17:BD17"/>
    <mergeCell ref="BP28:BR28"/>
    <mergeCell ref="AZ23:BD23"/>
    <mergeCell ref="BA106:BC106"/>
    <mergeCell ref="BJ28:BN28"/>
    <mergeCell ref="BA51:BC51"/>
    <mergeCell ref="BA58:BC58"/>
    <mergeCell ref="BA60:BC60"/>
    <mergeCell ref="BA44:BC44"/>
    <mergeCell ref="BA67:BC67"/>
    <mergeCell ref="BA74:BC74"/>
    <mergeCell ref="BA76:BC76"/>
    <mergeCell ref="AZ95:BD95"/>
    <mergeCell ref="BA81:BC81"/>
    <mergeCell ref="BA83:BC83"/>
    <mergeCell ref="BA65:BC65"/>
    <mergeCell ref="AZ47:BD47"/>
    <mergeCell ref="BA99:BC99"/>
    <mergeCell ref="BA90:BC90"/>
    <mergeCell ref="BA92:BC92"/>
    <mergeCell ref="BA108:BC108"/>
    <mergeCell ref="G127:AO127"/>
    <mergeCell ref="AP127:AY127"/>
    <mergeCell ref="G111:AO111"/>
    <mergeCell ref="AP111:AY111"/>
    <mergeCell ref="AZ111:BD111"/>
    <mergeCell ref="BA113:BC113"/>
    <mergeCell ref="BA115:BC115"/>
    <mergeCell ref="BA122:BC122"/>
    <mergeCell ref="AZ127:BD127"/>
    <mergeCell ref="BA124:BC124"/>
  </mergeCells>
  <phoneticPr fontId="9" type="noConversion"/>
  <conditionalFormatting sqref="BK33:BO33 BK81:BO81 BK97:BO97 BK49:BO49 BK113:BO113 BK65:BO65">
    <cfRule type="cellIs" dxfId="370" priority="1" stopIfTrue="1" operator="equal">
      <formula>""</formula>
    </cfRule>
  </conditionalFormatting>
  <conditionalFormatting sqref="AZ127 AZ30:BD30 AZ31 AZ95 AZ79 AZ47 AZ63 AZ111">
    <cfRule type="cellIs" dxfId="369" priority="2" stopIfTrue="1" operator="equal">
      <formula>"Green"</formula>
    </cfRule>
    <cfRule type="cellIs" dxfId="368" priority="3" stopIfTrue="1" operator="equal">
      <formula>"Yellow"</formula>
    </cfRule>
    <cfRule type="cellIs" dxfId="367" priority="4" stopIfTrue="1" operator="equal">
      <formula>"Red"</formula>
    </cfRule>
  </conditionalFormatting>
  <conditionalFormatting sqref="AS7">
    <cfRule type="cellIs" dxfId="366" priority="17" stopIfTrue="1" operator="equal">
      <formula>"X"</formula>
    </cfRule>
  </conditionalFormatting>
  <conditionalFormatting sqref="BP5">
    <cfRule type="expression" dxfId="365" priority="18" stopIfTrue="1">
      <formula>IF(AND(BP5="",#REF!&gt;""),TRUE,FALSE)</formula>
    </cfRule>
  </conditionalFormatting>
  <conditionalFormatting sqref="BA113:BC113 BA97:BC97 BA81:BC81 BA65:BC65 BA49:BC49 BA33:BC33">
    <cfRule type="expression" dxfId="364" priority="19" stopIfTrue="1">
      <formula>IF(BJ33="No",TRUE,FALSE)</formula>
    </cfRule>
    <cfRule type="expression" dxfId="363" priority="20" stopIfTrue="1">
      <formula>IF(OR(I33="",BA33="x",BR33=0),TRUE,FALSE)</formula>
    </cfRule>
    <cfRule type="expression" dxfId="362" priority="21" stopIfTrue="1">
      <formula>IF(AND(BA33&lt;&gt;"Y",BA33&lt;&gt;"N",BA33&lt;&gt;""),TRUE,FALSE)</formula>
    </cfRule>
  </conditionalFormatting>
  <conditionalFormatting sqref="BA115:BC115 BA99:BC99 BA83:BC83 BA67:BC67 BA51:BC51 BA35:BC35">
    <cfRule type="expression" dxfId="361" priority="22" stopIfTrue="1">
      <formula>IF(OR(BR33=0,BJ33="No"),TRUE,FALSE)</formula>
    </cfRule>
    <cfRule type="expression" dxfId="360" priority="23" stopIfTrue="1">
      <formula>IF(BA33="x",TRUE,FALSE)</formula>
    </cfRule>
    <cfRule type="cellIs" dxfId="359" priority="24" stopIfTrue="1" operator="greaterThan">
      <formula>2</formula>
    </cfRule>
  </conditionalFormatting>
  <conditionalFormatting sqref="BA122:BC122 BA106:BC106 BA90:BC90 BA74:BC74 BA58:BC58 BA42:BC42">
    <cfRule type="expression" dxfId="358" priority="25" stopIfTrue="1">
      <formula>IF(OR(BR33=0,BJ33="No"),TRUE,FALSE)</formula>
    </cfRule>
    <cfRule type="expression" dxfId="357" priority="26" stopIfTrue="1">
      <formula>IF(BA33="x",TRUE,FALSE)</formula>
    </cfRule>
    <cfRule type="cellIs" dxfId="356" priority="27" stopIfTrue="1" operator="greaterThan">
      <formula>2</formula>
    </cfRule>
  </conditionalFormatting>
  <conditionalFormatting sqref="BA124:BC124 BA108:BC108 BA92:BC92 BA76:BC76 BA60:BC60 BA44:BC44">
    <cfRule type="expression" dxfId="355" priority="28" stopIfTrue="1">
      <formula>IF(OR(BR33=0,BJ33="No"),TRUE,FALSE)</formula>
    </cfRule>
    <cfRule type="expression" dxfId="354" priority="29" stopIfTrue="1">
      <formula>IF(BA33="x",TRUE,FALSE)</formula>
    </cfRule>
    <cfRule type="cellIs" dxfId="353" priority="30" stopIfTrue="1" operator="greaterThan">
      <formula>2</formula>
    </cfRule>
  </conditionalFormatting>
  <conditionalFormatting sqref="AY5:BC5">
    <cfRule type="cellIs" dxfId="352" priority="31" stopIfTrue="1" operator="between">
      <formula>0.845</formula>
      <formula>1.1</formula>
    </cfRule>
    <cfRule type="cellIs" dxfId="351" priority="32" stopIfTrue="1" operator="between">
      <formula>0.745</formula>
      <formula>0.8449</formula>
    </cfRule>
    <cfRule type="cellIs" dxfId="350" priority="33" stopIfTrue="1" operator="between">
      <formula>0</formula>
      <formula>0.7449</formula>
    </cfRule>
  </conditionalFormatting>
  <conditionalFormatting sqref="AZ17:BD23">
    <cfRule type="cellIs" dxfId="349" priority="34" stopIfTrue="1" operator="between">
      <formula>0.845</formula>
      <formula>1.1</formula>
    </cfRule>
    <cfRule type="cellIs" dxfId="348" priority="35" stopIfTrue="1" operator="between">
      <formula>0.745</formula>
      <formula>0.8449</formula>
    </cfRule>
    <cfRule type="cellIs" dxfId="347" priority="36" stopIfTrue="1" operator="between">
      <formula>0</formula>
      <formula>0.7449</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indexed="20"/>
    <pageSetUpPr fitToPage="1"/>
  </sheetPr>
  <dimension ref="A1:CP127"/>
  <sheetViews>
    <sheetView showRowColHeaders="0" topLeftCell="A101" zoomScale="130" zoomScaleNormal="130" workbookViewId="0">
      <selection activeCell="AG9" sqref="AG9:AR10"/>
    </sheetView>
  </sheetViews>
  <sheetFormatPr baseColWidth="10" defaultColWidth="9.19921875" defaultRowHeight="13"/>
  <cols>
    <col min="1" max="1" width="1" style="342"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0" width="3.796875" style="339" customWidth="1"/>
    <col min="61" max="61" width="12.19921875" style="339" customWidth="1"/>
    <col min="62" max="64" width="12.19921875" style="339" hidden="1" customWidth="1"/>
    <col min="65" max="67" width="12.19921875" style="462" hidden="1" customWidth="1"/>
    <col min="68" max="68" width="12.19921875" style="339" hidden="1" customWidth="1"/>
    <col min="69" max="70" width="12.19921875" style="475" hidden="1" customWidth="1"/>
    <col min="71" max="73" width="2.796875" style="339" customWidth="1"/>
    <col min="74" max="16384" width="9.19921875" style="339"/>
  </cols>
  <sheetData>
    <row r="1" spans="1:94" s="19" customFormat="1" ht="4.5" customHeight="1">
      <c r="A1" s="183"/>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183"/>
      <c r="B2" s="14"/>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6"/>
      <c r="AT2" s="16"/>
      <c r="AU2" s="16"/>
      <c r="AV2" s="16"/>
      <c r="AW2" s="16"/>
      <c r="AX2" s="16"/>
      <c r="AY2" s="16"/>
      <c r="AZ2" s="16"/>
      <c r="BA2" s="16"/>
      <c r="BB2" s="15"/>
      <c r="BC2" s="15"/>
      <c r="BD2" s="17"/>
      <c r="BE2" s="44"/>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row>
    <row r="3" spans="1:94" s="19" customFormat="1" ht="12.75" customHeight="1">
      <c r="A3" s="176"/>
      <c r="B3" s="20"/>
      <c r="C3" s="1"/>
      <c r="D3" s="1"/>
      <c r="E3" s="1"/>
      <c r="F3" s="1"/>
      <c r="G3" s="1"/>
      <c r="H3" s="1"/>
      <c r="I3" s="1"/>
      <c r="J3" s="1"/>
      <c r="K3" s="1"/>
      <c r="L3" s="1"/>
      <c r="M3" s="1"/>
      <c r="N3" s="1"/>
      <c r="O3" s="1"/>
      <c r="P3" s="1"/>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98"/>
      <c r="AS3" s="98"/>
      <c r="AT3" s="98"/>
      <c r="AU3" s="98"/>
      <c r="AV3" s="98"/>
      <c r="AW3" s="92" t="s">
        <v>56</v>
      </c>
      <c r="AX3" s="98"/>
      <c r="AY3" s="995" t="str">
        <f>IF('Cover Page'!AY3="","",'Cover Page'!AY3)</f>
        <v/>
      </c>
      <c r="AZ3" s="996"/>
      <c r="BA3" s="996"/>
      <c r="BB3" s="996"/>
      <c r="BC3" s="997"/>
      <c r="BD3" s="4"/>
      <c r="BE3" s="44"/>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row>
    <row r="4" spans="1:94" s="19" customFormat="1" ht="4.5" customHeight="1">
      <c r="A4" s="176"/>
      <c r="B4" s="20"/>
      <c r="C4" s="1"/>
      <c r="D4" s="1"/>
      <c r="E4" s="1"/>
      <c r="F4" s="1"/>
      <c r="G4" s="1"/>
      <c r="H4" s="1"/>
      <c r="I4" s="1"/>
      <c r="J4" s="1"/>
      <c r="K4" s="1"/>
      <c r="L4" s="1"/>
      <c r="M4" s="1"/>
      <c r="N4" s="1"/>
      <c r="O4" s="1"/>
      <c r="P4" s="1"/>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3"/>
      <c r="AR4" s="93"/>
      <c r="AS4" s="94"/>
      <c r="AT4" s="94"/>
      <c r="AU4" s="94"/>
      <c r="AV4" s="94"/>
      <c r="AW4" s="94"/>
      <c r="AX4" s="94"/>
      <c r="AY4" s="94"/>
      <c r="AZ4" s="94"/>
      <c r="BA4" s="94"/>
      <c r="BB4" s="94"/>
      <c r="BC4" s="94"/>
      <c r="BD4" s="4"/>
      <c r="BE4" s="44"/>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row>
    <row r="5" spans="1:94" s="19" customFormat="1" ht="12.75" customHeight="1">
      <c r="A5" s="176"/>
      <c r="B5" s="20"/>
      <c r="C5" s="1"/>
      <c r="D5" s="1"/>
      <c r="E5" s="1"/>
      <c r="F5" s="1"/>
      <c r="G5" s="1"/>
      <c r="H5" s="1"/>
      <c r="I5" s="1"/>
      <c r="J5" s="1"/>
      <c r="K5" s="1"/>
      <c r="L5" s="1"/>
      <c r="M5" s="1"/>
      <c r="N5" s="1"/>
      <c r="O5" s="1"/>
      <c r="P5" s="1"/>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4"/>
      <c r="BE5" s="44"/>
      <c r="BF5" s="62"/>
      <c r="BG5" s="57"/>
      <c r="BH5" s="57"/>
      <c r="BI5" s="57"/>
      <c r="BJ5" s="1072" t="s">
        <v>87</v>
      </c>
      <c r="BK5" s="1073"/>
      <c r="BL5" s="1073"/>
      <c r="BM5" s="1073"/>
      <c r="BN5" s="1073"/>
      <c r="BO5" s="1073"/>
      <c r="BP5" s="225">
        <f>IF(BR23="",0,IF(MIN(BR17:BR22)&lt;0.75,1,0))</f>
        <v>0</v>
      </c>
      <c r="BQ5" s="61"/>
      <c r="BR5" s="61"/>
      <c r="BS5" s="57"/>
      <c r="BT5" s="57"/>
      <c r="BU5" s="57"/>
      <c r="BV5" s="57"/>
      <c r="BW5" s="57"/>
      <c r="BX5" s="57"/>
      <c r="BY5" s="57"/>
      <c r="BZ5" s="57"/>
      <c r="CA5" s="57"/>
      <c r="CB5" s="57"/>
      <c r="CC5" s="57"/>
      <c r="CD5" s="57"/>
      <c r="CE5" s="57"/>
      <c r="CF5" s="57"/>
      <c r="CG5" s="57"/>
      <c r="CH5" s="57"/>
      <c r="CI5" s="57"/>
      <c r="CJ5" s="57"/>
      <c r="CK5" s="57"/>
    </row>
    <row r="6" spans="1:94" s="19" customFormat="1" ht="4.5" customHeight="1">
      <c r="A6" s="176"/>
      <c r="B6" s="20"/>
      <c r="C6" s="1"/>
      <c r="D6" s="1"/>
      <c r="E6" s="1"/>
      <c r="F6" s="1"/>
      <c r="G6" s="1"/>
      <c r="H6" s="1"/>
      <c r="I6" s="1"/>
      <c r="J6" s="1"/>
      <c r="K6" s="1"/>
      <c r="L6" s="1"/>
      <c r="M6" s="1"/>
      <c r="N6" s="1"/>
      <c r="O6" s="1"/>
      <c r="P6" s="1"/>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53"/>
      <c r="AR6" s="53"/>
      <c r="AS6" s="53"/>
      <c r="AT6" s="53"/>
      <c r="AU6" s="53"/>
      <c r="AV6" s="53"/>
      <c r="AW6" s="53"/>
      <c r="AX6" s="53"/>
      <c r="AY6" s="53"/>
      <c r="AZ6" s="89" t="str">
        <f>IF(AND($BH$7="",$BH$9=""),"",IF($BH$9="",#REF!,#REF!))</f>
        <v/>
      </c>
      <c r="BA6" s="89"/>
      <c r="BB6" s="89"/>
      <c r="BC6" s="89"/>
      <c r="BD6" s="4"/>
      <c r="BE6" s="44"/>
      <c r="BF6" s="62"/>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row>
    <row r="7" spans="1:94" s="19" customFormat="1" ht="12.75" customHeight="1">
      <c r="A7" s="176"/>
      <c r="B7" s="20"/>
      <c r="C7" s="1"/>
      <c r="D7" s="1"/>
      <c r="E7" s="1"/>
      <c r="F7" s="1"/>
      <c r="G7" s="1"/>
      <c r="H7" s="1"/>
      <c r="I7" s="97" t="s">
        <v>38</v>
      </c>
      <c r="J7" s="932">
        <f>'Cover Page'!J7</f>
        <v>6.1</v>
      </c>
      <c r="K7" s="932"/>
      <c r="L7" s="1"/>
      <c r="M7" s="1"/>
      <c r="N7" s="1"/>
      <c r="O7" s="1"/>
      <c r="P7" s="1"/>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53"/>
      <c r="AS7" s="88"/>
      <c r="AT7" s="53"/>
      <c r="AU7" s="53"/>
      <c r="AV7" s="53"/>
      <c r="AW7" s="87" t="s">
        <v>367</v>
      </c>
      <c r="AX7" s="53"/>
      <c r="AY7" s="1006" t="str">
        <f>IF('Cover Page'!AY7="","",'Cover Page'!AY7)</f>
        <v/>
      </c>
      <c r="AZ7" s="1007"/>
      <c r="BA7" s="1007"/>
      <c r="BB7" s="1007"/>
      <c r="BC7" s="1008"/>
      <c r="BD7" s="4"/>
      <c r="BE7" s="44"/>
      <c r="BF7" s="62"/>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row>
    <row r="8" spans="1:94" s="19" customFormat="1" ht="4.5" customHeight="1">
      <c r="A8" s="184"/>
      <c r="B8" s="22"/>
      <c r="C8" s="23"/>
      <c r="D8" s="23"/>
      <c r="E8" s="23"/>
      <c r="F8" s="23"/>
      <c r="G8" s="23"/>
      <c r="H8" s="23"/>
      <c r="I8" s="23"/>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4"/>
      <c r="AP8" s="23"/>
      <c r="AQ8" s="23"/>
      <c r="AR8" s="23"/>
      <c r="AS8" s="24"/>
      <c r="AT8" s="23"/>
      <c r="AU8" s="23"/>
      <c r="AV8" s="23"/>
      <c r="AW8" s="24"/>
      <c r="AX8" s="23"/>
      <c r="AY8" s="24"/>
      <c r="AZ8" s="24"/>
      <c r="BA8" s="24"/>
      <c r="BB8" s="24"/>
      <c r="BC8" s="24"/>
      <c r="BD8" s="25"/>
      <c r="BE8" s="44"/>
      <c r="BF8" s="62"/>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row>
    <row r="9" spans="1:94" s="19" customFormat="1">
      <c r="A9" s="53"/>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44"/>
      <c r="BF9" s="62"/>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row>
    <row r="10" spans="1:94" s="19" customFormat="1" ht="4.5" customHeight="1">
      <c r="A10" s="53"/>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44"/>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row>
    <row r="11" spans="1:94" s="19" customFormat="1" ht="4.5" customHeight="1">
      <c r="A11" s="94"/>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44"/>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44"/>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row>
    <row r="13" spans="1:94" s="19" customFormat="1" ht="4.5" customHeight="1">
      <c r="A13" s="53"/>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44"/>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row>
    <row r="14" spans="1:94" s="1" customFormat="1" ht="14">
      <c r="A14" s="53"/>
      <c r="B14" s="1066" t="s">
        <v>187</v>
      </c>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8"/>
      <c r="BE14" s="2"/>
      <c r="BF14" s="52"/>
      <c r="BG14" s="49"/>
      <c r="BH14" s="49"/>
      <c r="BI14" s="49"/>
      <c r="BJ14" s="67" t="s">
        <v>17</v>
      </c>
      <c r="BK14" s="68"/>
      <c r="BL14" s="68"/>
      <c r="BM14" s="68"/>
      <c r="BN14" s="68"/>
      <c r="BO14" s="68"/>
      <c r="BP14" s="68"/>
      <c r="BQ14" s="68"/>
      <c r="BR14" s="69"/>
      <c r="BS14" s="49"/>
      <c r="BT14" s="49"/>
      <c r="BU14" s="49"/>
      <c r="BV14" s="49"/>
      <c r="BW14" s="49"/>
      <c r="BX14" s="49"/>
      <c r="BY14" s="49"/>
      <c r="BZ14" s="49"/>
      <c r="CA14" s="49"/>
      <c r="CB14" s="49"/>
      <c r="CC14" s="49"/>
      <c r="CD14" s="49"/>
      <c r="CE14" s="49"/>
      <c r="CF14" s="49"/>
      <c r="CG14" s="49"/>
      <c r="CH14" s="49"/>
      <c r="CI14" s="49"/>
      <c r="CJ14" s="49"/>
      <c r="CK14" s="49"/>
    </row>
    <row r="15" spans="1:94" s="1" customFormat="1" ht="12" customHeight="1">
      <c r="A15" s="53"/>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2"/>
      <c r="BF15" s="52"/>
      <c r="BG15" s="49"/>
      <c r="BH15" s="49"/>
      <c r="BI15" s="49"/>
      <c r="BJ15" s="100"/>
      <c r="BK15" s="101"/>
      <c r="BL15" s="102"/>
      <c r="BM15" s="102"/>
      <c r="BN15" s="102"/>
      <c r="BO15" s="102"/>
      <c r="BP15" s="1037"/>
      <c r="BQ15" s="1038"/>
      <c r="BR15" s="1039"/>
      <c r="BS15" s="49"/>
      <c r="BT15" s="49"/>
      <c r="BU15" s="49"/>
      <c r="BV15" s="49"/>
      <c r="BW15" s="49"/>
      <c r="BX15" s="49"/>
      <c r="BY15" s="49"/>
      <c r="BZ15" s="49"/>
      <c r="CA15" s="49"/>
      <c r="CB15" s="49"/>
      <c r="CC15" s="49"/>
      <c r="CD15" s="49"/>
      <c r="CE15" s="49"/>
      <c r="CF15" s="49"/>
      <c r="CG15" s="49"/>
      <c r="CH15" s="49"/>
      <c r="CI15" s="49"/>
      <c r="CJ15" s="49"/>
      <c r="CK15" s="49"/>
    </row>
    <row r="16" spans="1:94" s="1" customFormat="1" ht="8.25" customHeight="1">
      <c r="A16" s="94"/>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2"/>
      <c r="BF16" s="52"/>
      <c r="BG16" s="49"/>
      <c r="BH16" s="49"/>
      <c r="BI16" s="49"/>
      <c r="BJ16" s="103"/>
      <c r="BK16" s="53"/>
      <c r="BL16" s="90"/>
      <c r="BM16" s="90"/>
      <c r="BN16" s="90"/>
      <c r="BO16" s="90"/>
      <c r="BP16" s="106" t="s">
        <v>85</v>
      </c>
      <c r="BQ16" s="107" t="s">
        <v>84</v>
      </c>
      <c r="BR16" s="108" t="s">
        <v>77</v>
      </c>
      <c r="BS16" s="49"/>
      <c r="BT16" s="49"/>
      <c r="BU16" s="49"/>
      <c r="BV16" s="49"/>
      <c r="BW16" s="49"/>
      <c r="BX16" s="49"/>
      <c r="BY16" s="49"/>
      <c r="BZ16" s="49"/>
      <c r="CA16" s="49"/>
      <c r="CB16" s="49"/>
      <c r="CC16" s="49"/>
      <c r="CD16" s="49"/>
      <c r="CE16" s="49"/>
      <c r="CF16" s="49"/>
      <c r="CG16" s="49"/>
      <c r="CH16" s="49"/>
      <c r="CI16" s="49"/>
      <c r="CJ16" s="49"/>
      <c r="CK16" s="49"/>
    </row>
    <row r="17" spans="1:89" s="1" customFormat="1">
      <c r="A17" s="53"/>
      <c r="B17" s="1014">
        <v>1</v>
      </c>
      <c r="C17" s="1015"/>
      <c r="D17" s="1015"/>
      <c r="E17" s="1016"/>
      <c r="F17" s="1017" t="s">
        <v>152</v>
      </c>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1017"/>
      <c r="AS17" s="1017"/>
      <c r="AT17" s="1017"/>
      <c r="AU17" s="1017"/>
      <c r="AV17" s="1017"/>
      <c r="AW17" s="1017"/>
      <c r="AX17" s="1017"/>
      <c r="AY17" s="1017"/>
      <c r="AZ17" s="1018" t="str">
        <f>IF(BR17="","",BR17)</f>
        <v/>
      </c>
      <c r="BA17" s="1019"/>
      <c r="BB17" s="1019"/>
      <c r="BC17" s="1019"/>
      <c r="BD17" s="1020"/>
      <c r="BE17" s="2"/>
      <c r="BF17" s="52"/>
      <c r="BG17" s="49"/>
      <c r="BH17" s="49"/>
      <c r="BI17" s="49"/>
      <c r="BJ17" s="103"/>
      <c r="BK17" s="53"/>
      <c r="BL17" s="113"/>
      <c r="BM17" s="113"/>
      <c r="BN17" s="113"/>
      <c r="BO17" s="113" t="s">
        <v>39</v>
      </c>
      <c r="BP17" s="114">
        <f>BP31</f>
        <v>0</v>
      </c>
      <c r="BQ17" s="114">
        <f>BQ31</f>
        <v>0</v>
      </c>
      <c r="BR17" s="109" t="str">
        <f t="shared" ref="BR17:BR23" si="0">IF(BP17=0,"",BQ17/BP17)</f>
        <v/>
      </c>
      <c r="BS17" s="49"/>
      <c r="BT17" s="49"/>
      <c r="BU17" s="49"/>
      <c r="BV17" s="49"/>
      <c r="BW17" s="49"/>
      <c r="BX17" s="49"/>
      <c r="BY17" s="49"/>
      <c r="BZ17" s="49"/>
      <c r="CA17" s="49"/>
      <c r="CB17" s="49"/>
      <c r="CC17" s="49"/>
      <c r="CD17" s="49"/>
      <c r="CE17" s="49"/>
      <c r="CF17" s="49"/>
      <c r="CG17" s="49"/>
      <c r="CH17" s="49"/>
      <c r="CI17" s="49"/>
      <c r="CJ17" s="49"/>
      <c r="CK17" s="49"/>
    </row>
    <row r="18" spans="1:89" s="1" customFormat="1">
      <c r="A18" s="53"/>
      <c r="B18" s="1014">
        <v>2</v>
      </c>
      <c r="C18" s="1015"/>
      <c r="D18" s="1015"/>
      <c r="E18" s="1016"/>
      <c r="F18" s="1079" t="s">
        <v>115</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1"/>
      <c r="AZ18" s="1018" t="str">
        <f t="shared" ref="AZ18:AZ23" si="1">IF(BR18="","",BR18)</f>
        <v/>
      </c>
      <c r="BA18" s="1019"/>
      <c r="BB18" s="1019"/>
      <c r="BC18" s="1019"/>
      <c r="BD18" s="1020"/>
      <c r="BE18" s="2"/>
      <c r="BF18" s="52"/>
      <c r="BG18" s="49"/>
      <c r="BH18" s="49"/>
      <c r="BI18" s="49"/>
      <c r="BJ18" s="103"/>
      <c r="BK18" s="53"/>
      <c r="BL18" s="113"/>
      <c r="BM18" s="113"/>
      <c r="BN18" s="113"/>
      <c r="BO18" s="113" t="s">
        <v>40</v>
      </c>
      <c r="BP18" s="114">
        <f>BP47</f>
        <v>0</v>
      </c>
      <c r="BQ18" s="114">
        <f>BQ47</f>
        <v>0</v>
      </c>
      <c r="BR18" s="109" t="str">
        <f t="shared" si="0"/>
        <v/>
      </c>
      <c r="BS18" s="49"/>
      <c r="BT18" s="49"/>
      <c r="BU18" s="49"/>
      <c r="BV18" s="49"/>
      <c r="BW18" s="49"/>
      <c r="BX18" s="49"/>
      <c r="BY18" s="49"/>
      <c r="BZ18" s="49"/>
      <c r="CA18" s="49"/>
      <c r="CB18" s="49"/>
      <c r="CC18" s="49"/>
      <c r="CD18" s="49"/>
      <c r="CE18" s="49"/>
      <c r="CF18" s="49"/>
      <c r="CG18" s="49"/>
      <c r="CH18" s="49"/>
      <c r="CI18" s="49"/>
      <c r="CJ18" s="49"/>
      <c r="CK18" s="49"/>
    </row>
    <row r="19" spans="1:89" s="1" customFormat="1">
      <c r="A19" s="53"/>
      <c r="B19" s="1014">
        <v>3</v>
      </c>
      <c r="C19" s="1015"/>
      <c r="D19" s="1015"/>
      <c r="E19" s="1016"/>
      <c r="F19" s="1017" t="s">
        <v>183</v>
      </c>
      <c r="G19" s="1017"/>
      <c r="H19" s="1017"/>
      <c r="I19" s="1017"/>
      <c r="J19" s="1017"/>
      <c r="K19" s="1017"/>
      <c r="L19" s="1017"/>
      <c r="M19" s="1017"/>
      <c r="N19" s="1017"/>
      <c r="O19" s="1017"/>
      <c r="P19" s="1017"/>
      <c r="Q19" s="1017"/>
      <c r="R19" s="1017"/>
      <c r="S19" s="1017"/>
      <c r="T19" s="1017"/>
      <c r="U19" s="1017"/>
      <c r="V19" s="1017"/>
      <c r="W19" s="1017"/>
      <c r="X19" s="1017"/>
      <c r="Y19" s="1017"/>
      <c r="Z19" s="1017"/>
      <c r="AA19" s="1017"/>
      <c r="AB19" s="1017"/>
      <c r="AC19" s="1017"/>
      <c r="AD19" s="1017"/>
      <c r="AE19" s="1017"/>
      <c r="AF19" s="1017"/>
      <c r="AG19" s="1017"/>
      <c r="AH19" s="1017"/>
      <c r="AI19" s="1017"/>
      <c r="AJ19" s="1017"/>
      <c r="AK19" s="1017"/>
      <c r="AL19" s="1017"/>
      <c r="AM19" s="1017"/>
      <c r="AN19" s="1017"/>
      <c r="AO19" s="1017"/>
      <c r="AP19" s="1017"/>
      <c r="AQ19" s="1017"/>
      <c r="AR19" s="1017"/>
      <c r="AS19" s="1017"/>
      <c r="AT19" s="1017"/>
      <c r="AU19" s="1017"/>
      <c r="AV19" s="1017"/>
      <c r="AW19" s="1017"/>
      <c r="AX19" s="1017"/>
      <c r="AY19" s="1017"/>
      <c r="AZ19" s="1018" t="str">
        <f t="shared" si="1"/>
        <v/>
      </c>
      <c r="BA19" s="1019"/>
      <c r="BB19" s="1019"/>
      <c r="BC19" s="1019"/>
      <c r="BD19" s="1020"/>
      <c r="BE19" s="2"/>
      <c r="BF19" s="52"/>
      <c r="BG19" s="49"/>
      <c r="BH19" s="49"/>
      <c r="BI19" s="49"/>
      <c r="BJ19" s="103"/>
      <c r="BK19" s="53"/>
      <c r="BL19" s="113"/>
      <c r="BM19" s="113"/>
      <c r="BN19" s="113"/>
      <c r="BO19" s="113" t="s">
        <v>41</v>
      </c>
      <c r="BP19" s="114">
        <f>BP63</f>
        <v>0</v>
      </c>
      <c r="BQ19" s="114">
        <f>BQ63</f>
        <v>0</v>
      </c>
      <c r="BR19" s="109" t="str">
        <f t="shared" si="0"/>
        <v/>
      </c>
      <c r="BS19" s="49"/>
      <c r="BT19" s="49"/>
      <c r="BU19" s="49"/>
      <c r="BV19" s="49"/>
      <c r="BW19" s="49"/>
      <c r="BX19" s="49"/>
      <c r="BY19" s="49"/>
      <c r="BZ19" s="49"/>
      <c r="CA19" s="49"/>
      <c r="CB19" s="49"/>
      <c r="CC19" s="49"/>
      <c r="CD19" s="49"/>
      <c r="CE19" s="49"/>
      <c r="CF19" s="49"/>
      <c r="CG19" s="49"/>
      <c r="CH19" s="49"/>
      <c r="CI19" s="49"/>
      <c r="CJ19" s="49"/>
      <c r="CK19" s="49"/>
    </row>
    <row r="20" spans="1:89" s="1" customFormat="1">
      <c r="A20" s="53"/>
      <c r="B20" s="1014">
        <v>4</v>
      </c>
      <c r="C20" s="1015"/>
      <c r="D20" s="1015"/>
      <c r="E20" s="1016"/>
      <c r="F20" s="1017" t="s">
        <v>324</v>
      </c>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c r="AI20" s="1017"/>
      <c r="AJ20" s="1017"/>
      <c r="AK20" s="1017"/>
      <c r="AL20" s="1017"/>
      <c r="AM20" s="1017"/>
      <c r="AN20" s="1017"/>
      <c r="AO20" s="1017"/>
      <c r="AP20" s="1017"/>
      <c r="AQ20" s="1017"/>
      <c r="AR20" s="1017"/>
      <c r="AS20" s="1017"/>
      <c r="AT20" s="1017"/>
      <c r="AU20" s="1017"/>
      <c r="AV20" s="1017"/>
      <c r="AW20" s="1017"/>
      <c r="AX20" s="1017"/>
      <c r="AY20" s="1017"/>
      <c r="AZ20" s="1018" t="str">
        <f t="shared" si="1"/>
        <v/>
      </c>
      <c r="BA20" s="1019"/>
      <c r="BB20" s="1019"/>
      <c r="BC20" s="1019"/>
      <c r="BD20" s="1020"/>
      <c r="BE20" s="2"/>
      <c r="BF20" s="52"/>
      <c r="BG20" s="49"/>
      <c r="BH20" s="49"/>
      <c r="BI20" s="49"/>
      <c r="BJ20" s="103"/>
      <c r="BK20" s="53"/>
      <c r="BL20" s="113"/>
      <c r="BM20" s="113"/>
      <c r="BN20" s="113"/>
      <c r="BO20" s="113" t="s">
        <v>42</v>
      </c>
      <c r="BP20" s="114">
        <f>BP79</f>
        <v>0</v>
      </c>
      <c r="BQ20" s="114">
        <f>BQ79</f>
        <v>0</v>
      </c>
      <c r="BR20" s="109" t="str">
        <f t="shared" si="0"/>
        <v/>
      </c>
      <c r="BS20" s="49"/>
      <c r="BT20" s="49"/>
      <c r="BU20" s="49"/>
      <c r="BV20" s="49"/>
      <c r="BW20" s="49"/>
      <c r="BX20" s="49"/>
      <c r="BY20" s="49"/>
      <c r="BZ20" s="49"/>
      <c r="CA20" s="49"/>
      <c r="CB20" s="49"/>
      <c r="CC20" s="49"/>
      <c r="CD20" s="49"/>
      <c r="CE20" s="49"/>
      <c r="CF20" s="49"/>
      <c r="CG20" s="49"/>
      <c r="CH20" s="49"/>
      <c r="CI20" s="49"/>
      <c r="CJ20" s="49"/>
      <c r="CK20" s="49"/>
    </row>
    <row r="21" spans="1:89" s="1" customFormat="1">
      <c r="A21" s="53"/>
      <c r="B21" s="1014">
        <v>5</v>
      </c>
      <c r="C21" s="1015"/>
      <c r="D21" s="1015"/>
      <c r="E21" s="1016"/>
      <c r="F21" s="1017" t="s">
        <v>355</v>
      </c>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8" t="str">
        <f t="shared" si="1"/>
        <v/>
      </c>
      <c r="BA21" s="1019"/>
      <c r="BB21" s="1019"/>
      <c r="BC21" s="1019"/>
      <c r="BD21" s="1020"/>
      <c r="BE21" s="2"/>
      <c r="BF21" s="52"/>
      <c r="BG21" s="49"/>
      <c r="BH21" s="49"/>
      <c r="BI21" s="49"/>
      <c r="BJ21" s="103"/>
      <c r="BK21" s="53"/>
      <c r="BL21" s="113"/>
      <c r="BM21" s="113"/>
      <c r="BN21" s="113"/>
      <c r="BO21" s="113" t="s">
        <v>43</v>
      </c>
      <c r="BP21" s="114">
        <f>BP95</f>
        <v>0</v>
      </c>
      <c r="BQ21" s="114">
        <f>BQ95</f>
        <v>0</v>
      </c>
      <c r="BR21" s="109" t="str">
        <f t="shared" si="0"/>
        <v/>
      </c>
      <c r="BS21" s="49"/>
      <c r="BT21" s="49"/>
      <c r="BU21" s="49"/>
      <c r="BV21" s="49"/>
      <c r="BW21" s="49"/>
      <c r="BX21" s="49"/>
      <c r="BY21" s="49"/>
      <c r="BZ21" s="49"/>
      <c r="CA21" s="49"/>
      <c r="CB21" s="49"/>
      <c r="CC21" s="49"/>
      <c r="CD21" s="49"/>
      <c r="CE21" s="49"/>
      <c r="CF21" s="49"/>
      <c r="CG21" s="49"/>
      <c r="CH21" s="49"/>
      <c r="CI21" s="49"/>
      <c r="CJ21" s="49"/>
      <c r="CK21" s="49"/>
    </row>
    <row r="22" spans="1:89" s="1" customFormat="1">
      <c r="A22" s="53"/>
      <c r="B22" s="1014">
        <v>6</v>
      </c>
      <c r="C22" s="1015"/>
      <c r="D22" s="1015"/>
      <c r="E22" s="1016"/>
      <c r="F22" s="1017" t="s">
        <v>119</v>
      </c>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7"/>
      <c r="AH22" s="1017"/>
      <c r="AI22" s="1017"/>
      <c r="AJ22" s="1017"/>
      <c r="AK22" s="1017"/>
      <c r="AL22" s="1017"/>
      <c r="AM22" s="1017"/>
      <c r="AN22" s="1017"/>
      <c r="AO22" s="1017"/>
      <c r="AP22" s="1017"/>
      <c r="AQ22" s="1017"/>
      <c r="AR22" s="1017"/>
      <c r="AS22" s="1017"/>
      <c r="AT22" s="1017"/>
      <c r="AU22" s="1017"/>
      <c r="AV22" s="1017"/>
      <c r="AW22" s="1017"/>
      <c r="AX22" s="1017"/>
      <c r="AY22" s="1017"/>
      <c r="AZ22" s="1018" t="str">
        <f t="shared" si="1"/>
        <v/>
      </c>
      <c r="BA22" s="1019"/>
      <c r="BB22" s="1019"/>
      <c r="BC22" s="1019"/>
      <c r="BD22" s="1020"/>
      <c r="BE22" s="2"/>
      <c r="BF22" s="52"/>
      <c r="BG22" s="49"/>
      <c r="BH22" s="49"/>
      <c r="BI22" s="49"/>
      <c r="BJ22" s="103"/>
      <c r="BK22" s="53"/>
      <c r="BL22" s="113"/>
      <c r="BM22" s="113"/>
      <c r="BN22" s="113"/>
      <c r="BO22" s="113" t="s">
        <v>44</v>
      </c>
      <c r="BP22" s="114">
        <f>BP111</f>
        <v>0</v>
      </c>
      <c r="BQ22" s="114">
        <f>BQ111</f>
        <v>0</v>
      </c>
      <c r="BR22" s="109" t="str">
        <f t="shared" si="0"/>
        <v/>
      </c>
      <c r="BS22" s="49"/>
      <c r="BT22" s="49"/>
      <c r="BU22" s="49"/>
      <c r="BV22" s="49"/>
      <c r="BW22" s="49"/>
      <c r="BX22" s="49"/>
      <c r="BY22" s="49"/>
      <c r="BZ22" s="49"/>
      <c r="CA22" s="49"/>
      <c r="CB22" s="49"/>
      <c r="CC22" s="49"/>
      <c r="CD22" s="49"/>
      <c r="CE22" s="49"/>
      <c r="CF22" s="49"/>
      <c r="CG22" s="49"/>
      <c r="CH22" s="49"/>
      <c r="CI22" s="49"/>
      <c r="CJ22" s="49"/>
      <c r="CK22" s="49"/>
    </row>
    <row r="23" spans="1:89" s="12" customFormat="1" ht="13.5" customHeight="1">
      <c r="A23" s="176"/>
      <c r="B23" s="1042" t="s">
        <v>15</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f>IF(AK23="","",SUM(AG17:AJ22))</f>
        <v>0</v>
      </c>
      <c r="AH23" s="1043"/>
      <c r="AI23" s="1043"/>
      <c r="AJ23" s="1043"/>
      <c r="AK23" s="1043">
        <f>IF(Q6="Continuous Improvement","",IF(BP29=0,"",SUM(AK17:AN22)))</f>
        <v>0</v>
      </c>
      <c r="AL23" s="1043"/>
      <c r="AM23" s="1043"/>
      <c r="AN23" s="1043"/>
      <c r="AO23" s="1043" t="e">
        <f>IF(AG23="","",SUM(AK23/AG23))</f>
        <v>#DIV/0!</v>
      </c>
      <c r="AP23" s="1043"/>
      <c r="AQ23" s="1043"/>
      <c r="AR23" s="1043"/>
      <c r="AS23" s="1043" t="e">
        <f>IF(AW23="","",SUM(AS17:AV22))</f>
        <v>#REF!</v>
      </c>
      <c r="AT23" s="1043"/>
      <c r="AU23" s="1043"/>
      <c r="AV23" s="1043"/>
      <c r="AW23" s="1043" t="e">
        <f>IF(Q6="Pre-Source","",IF(#REF!=0,"",SUM(AW17:AZ22)))</f>
        <v>#REF!</v>
      </c>
      <c r="AX23" s="1043"/>
      <c r="AY23" s="1044"/>
      <c r="AZ23" s="1045" t="str">
        <f t="shared" si="1"/>
        <v/>
      </c>
      <c r="BA23" s="1046"/>
      <c r="BB23" s="1046"/>
      <c r="BC23" s="1046"/>
      <c r="BD23" s="1047"/>
      <c r="BE23" s="56"/>
      <c r="BF23" s="63"/>
      <c r="BG23" s="59"/>
      <c r="BH23" s="59"/>
      <c r="BI23" s="59"/>
      <c r="BJ23" s="104"/>
      <c r="BK23" s="105"/>
      <c r="BL23" s="112"/>
      <c r="BM23" s="112"/>
      <c r="BN23" s="112"/>
      <c r="BO23" s="112" t="s">
        <v>15</v>
      </c>
      <c r="BP23" s="115">
        <f>SUM(BP17:BP22)</f>
        <v>0</v>
      </c>
      <c r="BQ23" s="115">
        <f>SUM(BQ17:BQ22)</f>
        <v>0</v>
      </c>
      <c r="BR23" s="116" t="str">
        <f t="shared" si="0"/>
        <v/>
      </c>
      <c r="BS23" s="59"/>
      <c r="BT23" s="59"/>
      <c r="BU23" s="59"/>
      <c r="BV23" s="59"/>
      <c r="BW23" s="59"/>
      <c r="BX23" s="59"/>
      <c r="BY23" s="59"/>
      <c r="BZ23" s="59"/>
      <c r="CA23" s="59"/>
      <c r="CB23" s="59"/>
      <c r="CC23" s="59"/>
      <c r="CD23" s="59"/>
      <c r="CE23" s="59"/>
      <c r="CF23" s="59"/>
      <c r="CG23" s="59"/>
      <c r="CH23" s="59"/>
      <c r="CI23" s="59"/>
      <c r="CJ23" s="59"/>
      <c r="CK23" s="59"/>
    </row>
    <row r="24" spans="1:89" s="19" customFormat="1" ht="4.5" customHeight="1">
      <c r="A24" s="184"/>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44"/>
      <c r="BF24" s="62"/>
      <c r="BG24" s="57"/>
      <c r="BH24" s="57"/>
      <c r="BI24" s="57"/>
      <c r="BJ24" s="85"/>
      <c r="BK24" s="117"/>
      <c r="BL24" s="77"/>
      <c r="BM24" s="77"/>
      <c r="BN24" s="77"/>
      <c r="BO24" s="77"/>
      <c r="BP24" s="117"/>
      <c r="BQ24" s="117"/>
      <c r="BR24" s="118"/>
      <c r="BS24" s="57"/>
      <c r="BT24" s="57"/>
      <c r="BU24" s="57"/>
      <c r="BV24" s="57"/>
      <c r="BW24" s="57"/>
      <c r="BX24" s="57"/>
      <c r="BY24" s="57"/>
      <c r="BZ24" s="57"/>
      <c r="CA24" s="57"/>
      <c r="CB24" s="57"/>
      <c r="CC24" s="57"/>
      <c r="CD24" s="57"/>
      <c r="CE24" s="57"/>
      <c r="CF24" s="57"/>
      <c r="CG24" s="57"/>
      <c r="CH24" s="57"/>
      <c r="CI24" s="57"/>
      <c r="CJ24" s="57"/>
      <c r="CK24" s="57"/>
    </row>
    <row r="25" spans="1:89" s="19" customFormat="1">
      <c r="A25" s="185"/>
      <c r="B25" s="26" t="s">
        <v>104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8"/>
      <c r="BE25" s="44"/>
      <c r="BF25" s="62"/>
      <c r="BG25" s="57"/>
      <c r="BH25" s="57"/>
      <c r="BI25" s="57"/>
      <c r="BJ25" s="62"/>
      <c r="BK25" s="57"/>
      <c r="BL25" s="58"/>
      <c r="BM25" s="58"/>
      <c r="BN25" s="58"/>
      <c r="BO25" s="58"/>
      <c r="BP25" s="57"/>
      <c r="BQ25" s="57"/>
      <c r="BR25" s="99"/>
      <c r="BS25" s="57"/>
      <c r="BT25" s="57"/>
      <c r="BU25" s="57"/>
      <c r="BV25" s="57"/>
      <c r="BW25" s="57"/>
      <c r="BX25" s="57"/>
      <c r="BY25" s="57"/>
      <c r="BZ25" s="57"/>
      <c r="CA25" s="57"/>
      <c r="CB25" s="57"/>
      <c r="CC25" s="57"/>
      <c r="CD25" s="57"/>
      <c r="CE25" s="57"/>
      <c r="CF25" s="57"/>
      <c r="CG25" s="57"/>
      <c r="CH25" s="57"/>
      <c r="CI25" s="57"/>
      <c r="CJ25" s="57"/>
      <c r="CK25" s="57"/>
    </row>
    <row r="26" spans="1:89" s="19" customFormat="1" ht="18" customHeight="1">
      <c r="A26" s="186"/>
      <c r="B26" s="220"/>
      <c r="C26" s="1054" t="s">
        <v>165</v>
      </c>
      <c r="D26" s="1055"/>
      <c r="E26" s="1055"/>
      <c r="F26" s="1055"/>
      <c r="G26" s="1055"/>
      <c r="H26" s="1055"/>
      <c r="I26" s="221" t="s">
        <v>49</v>
      </c>
      <c r="J26" s="222"/>
      <c r="K26" s="1048" t="s">
        <v>341</v>
      </c>
      <c r="L26" s="1049"/>
      <c r="M26" s="1049"/>
      <c r="N26" s="1049"/>
      <c r="O26" s="1049"/>
      <c r="P26" s="1049"/>
      <c r="Q26" s="1049"/>
      <c r="R26" s="1049"/>
      <c r="S26" s="1049"/>
      <c r="T26" s="223"/>
      <c r="U26" s="218" t="s">
        <v>29</v>
      </c>
      <c r="V26" s="1050" t="s">
        <v>88</v>
      </c>
      <c r="W26" s="1050"/>
      <c r="X26" s="223"/>
      <c r="Y26" s="218" t="s">
        <v>164</v>
      </c>
      <c r="Z26" s="1050" t="s">
        <v>89</v>
      </c>
      <c r="AA26" s="1050"/>
      <c r="AB26" s="153"/>
      <c r="AC26" s="218"/>
      <c r="AD26" s="153"/>
      <c r="AE26" s="1051" t="s">
        <v>166</v>
      </c>
      <c r="AF26" s="1052"/>
      <c r="AG26" s="1052"/>
      <c r="AH26" s="1052"/>
      <c r="AI26" s="1052"/>
      <c r="AJ26" s="1052"/>
      <c r="AK26" s="1052"/>
      <c r="AL26" s="1053"/>
      <c r="AM26" s="156">
        <v>0</v>
      </c>
      <c r="AN26" s="219"/>
      <c r="AO26" s="1035" t="s">
        <v>338</v>
      </c>
      <c r="AP26" s="1036"/>
      <c r="AQ26" s="1036"/>
      <c r="AR26" s="153"/>
      <c r="AS26" s="156">
        <v>1</v>
      </c>
      <c r="AT26" s="157"/>
      <c r="AU26" s="1035" t="s">
        <v>340</v>
      </c>
      <c r="AV26" s="1036"/>
      <c r="AW26" s="1036"/>
      <c r="AX26" s="1036"/>
      <c r="AY26" s="156">
        <v>2</v>
      </c>
      <c r="AZ26" s="153"/>
      <c r="BA26" s="1035" t="s">
        <v>339</v>
      </c>
      <c r="BB26" s="1036"/>
      <c r="BC26" s="1036"/>
      <c r="BD26" s="154"/>
      <c r="BE26" s="44"/>
      <c r="BF26" s="62"/>
      <c r="BG26" s="57"/>
      <c r="BH26" s="57"/>
      <c r="BI26" s="57"/>
      <c r="BJ26" s="110"/>
      <c r="BK26" s="111"/>
      <c r="BL26" s="111"/>
      <c r="BM26" s="111"/>
      <c r="BN26" s="111"/>
      <c r="BO26" s="111"/>
      <c r="BP26" s="57"/>
      <c r="BQ26" s="57"/>
      <c r="BR26" s="99"/>
      <c r="BS26" s="57"/>
      <c r="BT26" s="57"/>
      <c r="BU26" s="57"/>
      <c r="BV26" s="57"/>
      <c r="BW26" s="57"/>
      <c r="BX26" s="57"/>
      <c r="BY26" s="57"/>
      <c r="BZ26" s="57"/>
      <c r="CA26" s="57"/>
      <c r="CB26" s="57"/>
      <c r="CC26" s="57"/>
      <c r="CD26" s="57"/>
      <c r="CE26" s="57"/>
      <c r="CF26" s="57"/>
      <c r="CG26" s="57"/>
      <c r="CH26" s="57"/>
      <c r="CI26" s="57"/>
      <c r="CJ26" s="57"/>
      <c r="CK26" s="57"/>
    </row>
    <row r="27" spans="1:89" s="19" customFormat="1" ht="4.5" customHeight="1">
      <c r="A27" s="94"/>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44"/>
      <c r="BF27" s="62"/>
      <c r="BG27" s="57"/>
      <c r="BH27" s="57"/>
      <c r="BI27" s="57"/>
      <c r="BJ27" s="110"/>
      <c r="BK27" s="111"/>
      <c r="BL27" s="111"/>
      <c r="BM27" s="111"/>
      <c r="BN27" s="111"/>
      <c r="BO27" s="111"/>
      <c r="BP27" s="119"/>
      <c r="BQ27" s="119"/>
      <c r="BR27" s="120"/>
      <c r="BS27" s="57"/>
      <c r="BT27" s="57"/>
      <c r="BU27" s="57"/>
      <c r="BV27" s="57"/>
      <c r="BW27" s="57"/>
      <c r="BX27" s="57"/>
      <c r="BY27" s="57"/>
      <c r="BZ27" s="57"/>
      <c r="CA27" s="57"/>
      <c r="CB27" s="57"/>
      <c r="CC27" s="57"/>
      <c r="CD27" s="57"/>
      <c r="CE27" s="57"/>
      <c r="CF27" s="57"/>
      <c r="CG27" s="57"/>
      <c r="CH27" s="57"/>
      <c r="CI27" s="57"/>
      <c r="CJ27" s="57"/>
      <c r="CK27" s="57"/>
    </row>
    <row r="28" spans="1:89" s="19" customFormat="1" ht="12.75" customHeight="1">
      <c r="A28" s="53"/>
      <c r="B28" s="31"/>
      <c r="C28" s="32" t="s">
        <v>106</v>
      </c>
      <c r="D28" s="33"/>
      <c r="E28" s="33"/>
      <c r="F28" s="33"/>
      <c r="G28" s="32" t="s">
        <v>105</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t="s">
        <v>50</v>
      </c>
      <c r="BA28" s="34"/>
      <c r="BB28" s="34"/>
      <c r="BC28" s="34"/>
      <c r="BD28" s="35"/>
      <c r="BE28" s="44"/>
      <c r="BF28" s="62"/>
      <c r="BG28" s="57"/>
      <c r="BH28" s="57"/>
      <c r="BI28" s="57"/>
      <c r="BJ28" s="1033" t="s">
        <v>229</v>
      </c>
      <c r="BK28" s="1034"/>
      <c r="BL28" s="1034"/>
      <c r="BM28" s="1034"/>
      <c r="BN28" s="1034"/>
      <c r="BO28" s="123">
        <f>Introduction!BB9</f>
        <v>1</v>
      </c>
      <c r="BP28" s="1030" t="s">
        <v>37</v>
      </c>
      <c r="BQ28" s="1031"/>
      <c r="BR28" s="1032"/>
      <c r="BS28" s="57"/>
      <c r="BT28" s="57"/>
      <c r="BU28" s="57"/>
      <c r="BV28" s="57"/>
      <c r="BW28" s="57"/>
      <c r="BX28" s="57"/>
      <c r="BY28" s="57"/>
      <c r="BZ28" s="57"/>
      <c r="CA28" s="57"/>
      <c r="CB28" s="57"/>
      <c r="CC28" s="57"/>
      <c r="CD28" s="57"/>
      <c r="CE28" s="57"/>
      <c r="CF28" s="57"/>
      <c r="CG28" s="57"/>
      <c r="CH28" s="57"/>
      <c r="CI28" s="57"/>
      <c r="CJ28" s="57"/>
      <c r="CK28" s="57"/>
    </row>
    <row r="29" spans="1:89" s="19" customFormat="1" ht="12.75" customHeight="1">
      <c r="A29" s="53"/>
      <c r="B29" s="36"/>
      <c r="C29" s="37" t="s">
        <v>97</v>
      </c>
      <c r="D29" s="38"/>
      <c r="E29" s="1026" t="s">
        <v>182</v>
      </c>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027"/>
      <c r="AU29" s="1027"/>
      <c r="AV29" s="45" t="str">
        <f>IF(AP31="","",#REF!)</f>
        <v/>
      </c>
      <c r="AW29" s="45"/>
      <c r="AX29" s="45"/>
      <c r="AY29" s="45"/>
      <c r="AZ29" s="1028" t="str">
        <f>IF(BR23="","",BR23)</f>
        <v/>
      </c>
      <c r="BA29" s="1028"/>
      <c r="BB29" s="1028"/>
      <c r="BC29" s="1028"/>
      <c r="BD29" s="1029"/>
      <c r="BE29" s="44"/>
      <c r="BF29" s="62"/>
      <c r="BG29" s="57"/>
      <c r="BH29" s="57"/>
      <c r="BI29" s="57"/>
      <c r="BJ29" s="269"/>
      <c r="BK29" s="265" t="s">
        <v>228</v>
      </c>
      <c r="BL29" s="266"/>
      <c r="BM29" s="266"/>
      <c r="BN29" s="266"/>
      <c r="BO29" s="267"/>
      <c r="BP29" s="60" t="s">
        <v>85</v>
      </c>
      <c r="BQ29" s="60" t="s">
        <v>84</v>
      </c>
      <c r="BR29" s="60" t="s">
        <v>77</v>
      </c>
      <c r="BS29" s="57"/>
      <c r="BT29" s="57"/>
      <c r="BU29" s="57"/>
      <c r="BV29" s="57"/>
      <c r="BW29" s="57"/>
      <c r="BX29" s="57"/>
      <c r="BY29" s="57"/>
      <c r="BZ29" s="57"/>
      <c r="CA29" s="57"/>
      <c r="CB29" s="57"/>
      <c r="CC29" s="57"/>
      <c r="CD29" s="57"/>
      <c r="CE29" s="57"/>
      <c r="CF29" s="57"/>
      <c r="CG29" s="57"/>
      <c r="CH29" s="57"/>
      <c r="CI29" s="57"/>
      <c r="CJ29" s="57"/>
      <c r="CK29" s="57"/>
    </row>
    <row r="30" spans="1:89" s="19" customFormat="1" ht="4.5" customHeight="1">
      <c r="A30" s="53"/>
      <c r="B30" s="134"/>
      <c r="C30" s="166"/>
      <c r="D30" s="167"/>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34"/>
      <c r="AW30" s="134"/>
      <c r="AX30" s="134"/>
      <c r="AY30" s="134"/>
      <c r="AZ30" s="173"/>
      <c r="BA30" s="173"/>
      <c r="BB30" s="173"/>
      <c r="BC30" s="173"/>
      <c r="BD30" s="173"/>
      <c r="BE30" s="70"/>
      <c r="BF30" s="62"/>
      <c r="BG30" s="57"/>
      <c r="BH30" s="57"/>
      <c r="BI30" s="57"/>
      <c r="BJ30" s="169"/>
      <c r="BK30" s="170"/>
      <c r="BL30" s="170"/>
      <c r="BM30" s="170"/>
      <c r="BN30" s="170"/>
      <c r="BO30" s="170"/>
      <c r="BP30" s="171"/>
      <c r="BQ30" s="171"/>
      <c r="BR30" s="172"/>
      <c r="BS30" s="57"/>
      <c r="BT30" s="57"/>
      <c r="BU30" s="57"/>
      <c r="BV30" s="57"/>
      <c r="BW30" s="57"/>
      <c r="BX30" s="57"/>
      <c r="BY30" s="57"/>
      <c r="BZ30" s="57"/>
      <c r="CA30" s="57"/>
      <c r="CB30" s="57"/>
      <c r="CC30" s="57"/>
      <c r="CD30" s="57"/>
      <c r="CE30" s="57"/>
      <c r="CF30" s="57"/>
      <c r="CG30" s="57"/>
      <c r="CH30" s="57"/>
      <c r="CI30" s="57"/>
      <c r="CJ30" s="57"/>
      <c r="CK30" s="57"/>
    </row>
    <row r="31" spans="1:89" s="19" customFormat="1">
      <c r="A31" s="53"/>
      <c r="B31" s="129"/>
      <c r="C31" s="159"/>
      <c r="D31" s="129"/>
      <c r="E31" s="237" t="str">
        <f>CONCATENATE($C$29,"1")</f>
        <v>5.1</v>
      </c>
      <c r="F31" s="235"/>
      <c r="G31" s="1023" t="str">
        <f>IF(F17="","",F17)</f>
        <v>Process Planning</v>
      </c>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4"/>
      <c r="AO31" s="1024"/>
      <c r="AP31" s="1025"/>
      <c r="AQ31" s="1025"/>
      <c r="AR31" s="1025"/>
      <c r="AS31" s="1025"/>
      <c r="AT31" s="1025"/>
      <c r="AU31" s="1025"/>
      <c r="AV31" s="1025"/>
      <c r="AW31" s="1025"/>
      <c r="AX31" s="1025"/>
      <c r="AY31" s="1025"/>
      <c r="AZ31" s="1021" t="str">
        <f>IF(BA33="N",BQ31,IF(BR33=0,"",IF(BA33="Y",SUM(BQ31/BP31),"")))</f>
        <v/>
      </c>
      <c r="BA31" s="1021"/>
      <c r="BB31" s="1021"/>
      <c r="BC31" s="1021"/>
      <c r="BD31" s="1022"/>
      <c r="BE31" s="47"/>
      <c r="BF31" s="62"/>
      <c r="BG31" s="57"/>
      <c r="BH31" s="57"/>
      <c r="BI31" s="57"/>
      <c r="BJ31" s="60" t="s">
        <v>227</v>
      </c>
      <c r="BK31" s="60">
        <v>1</v>
      </c>
      <c r="BL31" s="163">
        <v>2</v>
      </c>
      <c r="BM31" s="60">
        <v>3</v>
      </c>
      <c r="BN31" s="60">
        <v>4</v>
      </c>
      <c r="BO31" s="60">
        <v>5</v>
      </c>
      <c r="BP31" s="65">
        <f>IF(BA33="N",8,IF(BR33=0,0,IF(BP33="",0,8)))</f>
        <v>0</v>
      </c>
      <c r="BQ31" s="65">
        <f>SUM(BQ33:BQ44)</f>
        <v>0</v>
      </c>
      <c r="BR31" s="164" t="str">
        <f>IF(BA33="N",0,IF(BP31=0,"",IF(SUM(BQ31/BP31)&gt;1,1,SUM(BQ31/BP31))))</f>
        <v/>
      </c>
      <c r="BS31" s="57"/>
      <c r="BT31" s="57"/>
      <c r="BU31" s="57"/>
      <c r="BV31" s="57"/>
      <c r="BW31" s="57"/>
      <c r="BX31" s="57"/>
      <c r="BY31" s="57"/>
      <c r="BZ31" s="57"/>
      <c r="CA31" s="57"/>
      <c r="CB31" s="57"/>
      <c r="CC31" s="57"/>
      <c r="CD31" s="57"/>
      <c r="CE31" s="57"/>
      <c r="CF31" s="57"/>
      <c r="CG31" s="57"/>
      <c r="CH31" s="57"/>
      <c r="CI31" s="57"/>
      <c r="CJ31" s="57"/>
      <c r="CK31" s="57"/>
    </row>
    <row r="32" spans="1:89" s="19" customFormat="1" ht="3.75" customHeight="1">
      <c r="A32" s="53"/>
      <c r="B32" s="129"/>
      <c r="C32" s="159"/>
      <c r="D32" s="129"/>
      <c r="E32" s="159"/>
      <c r="F32" s="234"/>
      <c r="G32" s="39"/>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40"/>
      <c r="BA32" s="40"/>
      <c r="BB32" s="40"/>
      <c r="BC32" s="40"/>
      <c r="BD32" s="128"/>
      <c r="BE32" s="174"/>
      <c r="BF32" s="62"/>
      <c r="BG32" s="57"/>
      <c r="BH32" s="57"/>
      <c r="BI32" s="57"/>
      <c r="BJ32" s="85"/>
      <c r="BK32" s="77"/>
      <c r="BL32" s="77"/>
      <c r="BM32" s="58"/>
      <c r="BN32" s="58"/>
      <c r="BO32" s="58"/>
      <c r="BP32" s="78"/>
      <c r="BQ32" s="78"/>
      <c r="BR32" s="79"/>
      <c r="BS32" s="57"/>
      <c r="BT32" s="57"/>
      <c r="BU32" s="57"/>
      <c r="BV32" s="57"/>
      <c r="BW32" s="57"/>
      <c r="BX32" s="57"/>
      <c r="BY32" s="57"/>
      <c r="BZ32" s="57"/>
      <c r="CA32" s="57"/>
      <c r="CB32" s="57"/>
      <c r="CC32" s="57"/>
      <c r="CD32" s="57"/>
      <c r="CE32" s="57"/>
      <c r="CF32" s="57"/>
      <c r="CG32" s="57"/>
      <c r="CH32" s="57"/>
      <c r="CI32" s="57"/>
      <c r="CJ32" s="57"/>
      <c r="CK32" s="57"/>
    </row>
    <row r="33" spans="1:89" s="19" customFormat="1">
      <c r="A33" s="53"/>
      <c r="B33" s="129"/>
      <c r="C33" s="159"/>
      <c r="D33" s="129"/>
      <c r="E33" s="159"/>
      <c r="F33" s="234"/>
      <c r="G33" s="236" t="str">
        <f>CONCATENATE(E31,".1")</f>
        <v>5.1.1</v>
      </c>
      <c r="H33" s="133"/>
      <c r="I33" s="134" t="s">
        <v>3</v>
      </c>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55" t="s">
        <v>12</v>
      </c>
      <c r="AX33" s="134"/>
      <c r="AY33" s="135"/>
      <c r="AZ33" s="130"/>
      <c r="BA33" s="1011"/>
      <c r="BB33" s="1012"/>
      <c r="BC33" s="1013"/>
      <c r="BD33" s="130"/>
      <c r="BE33" s="174"/>
      <c r="BF33" s="62"/>
      <c r="BG33" s="57"/>
      <c r="BH33" s="57"/>
      <c r="BI33" s="57"/>
      <c r="BJ33" s="64" t="s">
        <v>88</v>
      </c>
      <c r="BK33" s="76" t="s">
        <v>16</v>
      </c>
      <c r="BL33" s="76" t="s">
        <v>16</v>
      </c>
      <c r="BM33" s="76" t="s">
        <v>16</v>
      </c>
      <c r="BN33" s="76" t="s">
        <v>16</v>
      </c>
      <c r="BO33" s="76" t="s">
        <v>16</v>
      </c>
      <c r="BP33" s="124" t="str">
        <f>IF(OR(BA33="x",BA33=""),"",IF(AND($BO$28=1,BK33&lt;&gt;""),1,IF(AND($BO$28=2,BL33&lt;&gt;""),1,IF(AND($BO$28=3,BM33&lt;&gt;""),1,IF(AND($BO$28=4,BN33&lt;&gt;""),1,IF(AND($BO$28=5,BO33&lt;&gt;""),1,0))))))</f>
        <v/>
      </c>
      <c r="BQ33" s="65">
        <f>IF(BR33=0,0,IF(OR(BA33="x",BA33=""),0,IF(BA33="Y",2,0)))</f>
        <v>0</v>
      </c>
      <c r="BR33" s="126">
        <f>IF(BA33="N",0,SUM(BK34:BO34))</f>
        <v>1</v>
      </c>
      <c r="BS33" s="57"/>
      <c r="BT33" s="57"/>
      <c r="BU33" s="57"/>
      <c r="BV33" s="57"/>
      <c r="BW33" s="57"/>
      <c r="BX33" s="57"/>
      <c r="BY33" s="57"/>
      <c r="BZ33" s="57"/>
      <c r="CA33" s="57"/>
      <c r="CB33" s="57"/>
      <c r="CC33" s="57"/>
      <c r="CD33" s="57"/>
      <c r="CE33" s="57"/>
      <c r="CF33" s="57"/>
      <c r="CG33" s="57"/>
      <c r="CH33" s="57"/>
      <c r="CI33" s="57"/>
      <c r="CJ33" s="57"/>
      <c r="CK33" s="57"/>
    </row>
    <row r="34" spans="1:89" s="19" customFormat="1" ht="3.75" customHeight="1">
      <c r="A34" s="53"/>
      <c r="B34" s="129"/>
      <c r="C34" s="159"/>
      <c r="D34" s="129"/>
      <c r="E34" s="159"/>
      <c r="F34" s="234"/>
      <c r="G34" s="132"/>
      <c r="H34" s="136"/>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8"/>
      <c r="AZ34" s="130"/>
      <c r="BA34" s="129"/>
      <c r="BB34" s="129"/>
      <c r="BC34" s="129"/>
      <c r="BD34" s="130"/>
      <c r="BE34" s="174"/>
      <c r="BF34" s="62"/>
      <c r="BG34" s="57"/>
      <c r="BH34" s="57"/>
      <c r="BI34" s="57"/>
      <c r="BJ34" s="125"/>
      <c r="BK34" s="126">
        <f>IF(AND($BO$28=1,BK33&lt;&gt;""),1,0)</f>
        <v>1</v>
      </c>
      <c r="BL34" s="126">
        <f>IF(AND($BO$28=2,BL33&lt;&gt;""),1,0)</f>
        <v>0</v>
      </c>
      <c r="BM34" s="126">
        <f>IF(AND($BO$28=3,BM33&lt;&gt;""),1,0)</f>
        <v>0</v>
      </c>
      <c r="BN34" s="126">
        <f>IF(AND($BO$28=4,BN33&lt;&gt;""),1,0)</f>
        <v>0</v>
      </c>
      <c r="BO34" s="126">
        <f>IF(AND($BO$28=5,BO33&lt;&gt;""),1,0)</f>
        <v>0</v>
      </c>
      <c r="BP34" s="78"/>
      <c r="BQ34" s="78"/>
      <c r="BR34" s="84"/>
      <c r="BS34" s="57"/>
      <c r="BT34" s="57"/>
      <c r="BU34" s="57"/>
      <c r="BV34" s="57"/>
      <c r="BW34" s="57"/>
      <c r="BX34" s="57"/>
      <c r="BY34" s="57"/>
      <c r="BZ34" s="57"/>
      <c r="CA34" s="57"/>
      <c r="CB34" s="57"/>
      <c r="CC34" s="57"/>
      <c r="CD34" s="57"/>
      <c r="CE34" s="57"/>
      <c r="CF34" s="57"/>
      <c r="CG34" s="57"/>
      <c r="CH34" s="57"/>
      <c r="CI34" s="57"/>
      <c r="CJ34" s="57"/>
      <c r="CK34" s="57"/>
    </row>
    <row r="35" spans="1:89" s="19" customFormat="1">
      <c r="A35" s="53"/>
      <c r="B35" s="129"/>
      <c r="C35" s="159"/>
      <c r="D35" s="129"/>
      <c r="E35" s="159"/>
      <c r="F35" s="234"/>
      <c r="G35" s="236" t="str">
        <f>CONCATENATE(E31,".2")</f>
        <v>5.1.2</v>
      </c>
      <c r="H35" s="133"/>
      <c r="I35" s="134" t="s">
        <v>329</v>
      </c>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5"/>
      <c r="AZ35" s="130"/>
      <c r="BA35" s="1011"/>
      <c r="BB35" s="1012"/>
      <c r="BC35" s="1013"/>
      <c r="BD35" s="130"/>
      <c r="BE35" s="174"/>
      <c r="BF35" s="62"/>
      <c r="BG35" s="57"/>
      <c r="BH35" s="57"/>
      <c r="BI35" s="57"/>
      <c r="BJ35" s="147"/>
      <c r="BK35" s="149"/>
      <c r="BL35" s="149"/>
      <c r="BM35" s="149"/>
      <c r="BN35" s="149"/>
      <c r="BO35" s="149"/>
      <c r="BP35" s="124" t="str">
        <f>IF(OR(BA35="x",BA35=""),"",IF(AND($BO$28=1,BK35&lt;&gt;""),1,IF(AND($BO$28=2,BL35&lt;&gt;""),1,IF(AND($BO$28=3,BM35&lt;&gt;""),1,IF(AND($BO$28=4,BN35&lt;&gt;""),1,IF(AND($BO$28=5,BO35&lt;&gt;""),1,0))))))</f>
        <v/>
      </c>
      <c r="BQ35" s="65">
        <f>IF(BR33=0,0,IF(OR(BA35="x",BA35=""),0,BA35))</f>
        <v>0</v>
      </c>
      <c r="BR35" s="151"/>
      <c r="BS35" s="57"/>
      <c r="BT35" s="57"/>
      <c r="BU35" s="57"/>
      <c r="BV35" s="57"/>
      <c r="BW35" s="57"/>
      <c r="BX35" s="57"/>
      <c r="BY35" s="57"/>
      <c r="BZ35" s="57"/>
      <c r="CA35" s="57"/>
      <c r="CB35" s="57"/>
      <c r="CC35" s="57"/>
      <c r="CD35" s="57"/>
      <c r="CE35" s="57"/>
      <c r="CF35" s="57"/>
      <c r="CG35" s="57"/>
      <c r="CH35" s="57"/>
      <c r="CI35" s="57"/>
      <c r="CJ35" s="57"/>
      <c r="CK35" s="57"/>
    </row>
    <row r="36" spans="1:89" s="140" customFormat="1">
      <c r="A36" s="53"/>
      <c r="B36" s="144"/>
      <c r="C36" s="160"/>
      <c r="D36" s="144"/>
      <c r="E36" s="160"/>
      <c r="F36" s="238"/>
      <c r="G36" s="141"/>
      <c r="H36" s="142"/>
      <c r="I36" s="143" t="s">
        <v>4</v>
      </c>
      <c r="J36" s="144"/>
      <c r="K36" s="316" t="s">
        <v>303</v>
      </c>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44"/>
      <c r="AU36" s="144"/>
      <c r="AV36" s="144"/>
      <c r="AW36" s="144"/>
      <c r="AX36" s="144"/>
      <c r="AY36" s="145"/>
      <c r="AZ36" s="146"/>
      <c r="BA36" s="144"/>
      <c r="BB36" s="144"/>
      <c r="BC36" s="144"/>
      <c r="BD36" s="146"/>
      <c r="BE36" s="175"/>
      <c r="BF36" s="147"/>
      <c r="BG36" s="148"/>
      <c r="BH36" s="148"/>
      <c r="BI36" s="148"/>
      <c r="BJ36" s="147"/>
      <c r="BK36" s="149"/>
      <c r="BL36" s="149"/>
      <c r="BM36" s="149"/>
      <c r="BN36" s="149"/>
      <c r="BO36" s="149"/>
      <c r="BP36" s="152"/>
      <c r="BQ36" s="152"/>
      <c r="BR36" s="151"/>
      <c r="BS36" s="148"/>
      <c r="BT36" s="148"/>
      <c r="BU36" s="148"/>
      <c r="BV36" s="148"/>
      <c r="BW36" s="148"/>
      <c r="BX36" s="148"/>
      <c r="BY36" s="148"/>
      <c r="BZ36" s="148"/>
      <c r="CA36" s="148"/>
      <c r="CB36" s="148"/>
      <c r="CC36" s="148"/>
      <c r="CD36" s="148"/>
      <c r="CE36" s="148"/>
      <c r="CF36" s="148"/>
      <c r="CG36" s="148"/>
      <c r="CH36" s="148"/>
      <c r="CI36" s="148"/>
      <c r="CJ36" s="148"/>
      <c r="CK36" s="148"/>
    </row>
    <row r="37" spans="1:89" s="140" customFormat="1">
      <c r="A37" s="53"/>
      <c r="B37" s="144"/>
      <c r="C37" s="160"/>
      <c r="D37" s="144"/>
      <c r="E37" s="160"/>
      <c r="F37" s="238"/>
      <c r="G37" s="141"/>
      <c r="H37" s="142"/>
      <c r="I37" s="113" t="s">
        <v>5</v>
      </c>
      <c r="J37" s="144"/>
      <c r="K37" s="316" t="s">
        <v>304</v>
      </c>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44"/>
      <c r="AU37" s="144"/>
      <c r="AV37" s="144"/>
      <c r="AW37" s="144"/>
      <c r="AX37" s="144"/>
      <c r="AY37" s="145"/>
      <c r="AZ37" s="146"/>
      <c r="BA37" s="144"/>
      <c r="BB37" s="144"/>
      <c r="BC37" s="144"/>
      <c r="BD37" s="146"/>
      <c r="BE37" s="175"/>
      <c r="BF37" s="147"/>
      <c r="BG37" s="148"/>
      <c r="BH37" s="148"/>
      <c r="BI37" s="148"/>
      <c r="BJ37" s="147"/>
      <c r="BK37" s="149"/>
      <c r="BL37" s="149"/>
      <c r="BM37" s="149"/>
      <c r="BN37" s="149"/>
      <c r="BO37" s="149"/>
      <c r="BP37" s="150"/>
      <c r="BQ37" s="150"/>
      <c r="BR37" s="151"/>
      <c r="BS37" s="148"/>
      <c r="BT37" s="148"/>
      <c r="BU37" s="148"/>
      <c r="BV37" s="148"/>
      <c r="BW37" s="148"/>
      <c r="BX37" s="148"/>
      <c r="BY37" s="148"/>
      <c r="BZ37" s="148"/>
      <c r="CA37" s="148"/>
      <c r="CB37" s="148"/>
      <c r="CC37" s="148"/>
      <c r="CD37" s="148"/>
      <c r="CE37" s="148"/>
      <c r="CF37" s="148"/>
      <c r="CG37" s="148"/>
      <c r="CH37" s="148"/>
      <c r="CI37" s="148"/>
      <c r="CJ37" s="148"/>
      <c r="CK37" s="148"/>
    </row>
    <row r="38" spans="1:89" s="140" customFormat="1">
      <c r="A38" s="53"/>
      <c r="B38" s="144"/>
      <c r="C38" s="160"/>
      <c r="D38" s="144"/>
      <c r="E38" s="160"/>
      <c r="F38" s="238"/>
      <c r="G38" s="141"/>
      <c r="H38" s="142"/>
      <c r="I38" s="113" t="s">
        <v>6</v>
      </c>
      <c r="J38" s="144"/>
      <c r="K38" s="316" t="s">
        <v>305</v>
      </c>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44"/>
      <c r="AU38" s="144"/>
      <c r="AV38" s="144"/>
      <c r="AW38" s="144"/>
      <c r="AX38" s="144"/>
      <c r="AY38" s="145"/>
      <c r="AZ38" s="146"/>
      <c r="BA38" s="144"/>
      <c r="BB38" s="144"/>
      <c r="BC38" s="144"/>
      <c r="BD38" s="146"/>
      <c r="BE38" s="175"/>
      <c r="BF38" s="147"/>
      <c r="BG38" s="148"/>
      <c r="BH38" s="148"/>
      <c r="BI38" s="148"/>
      <c r="BJ38" s="147"/>
      <c r="BK38" s="149"/>
      <c r="BL38" s="149"/>
      <c r="BM38" s="149"/>
      <c r="BN38" s="149"/>
      <c r="BO38" s="149"/>
      <c r="BP38" s="150"/>
      <c r="BQ38" s="150"/>
      <c r="BR38" s="151"/>
      <c r="BS38" s="148"/>
      <c r="BT38" s="148"/>
      <c r="BU38" s="148"/>
      <c r="BV38" s="148"/>
      <c r="BW38" s="148"/>
      <c r="BX38" s="148"/>
      <c r="BY38" s="148"/>
      <c r="BZ38" s="148"/>
      <c r="CA38" s="148"/>
      <c r="CB38" s="148"/>
      <c r="CC38" s="148"/>
      <c r="CD38" s="148"/>
      <c r="CE38" s="148"/>
      <c r="CF38" s="148"/>
      <c r="CG38" s="148"/>
      <c r="CH38" s="148"/>
      <c r="CI38" s="148"/>
      <c r="CJ38" s="148"/>
      <c r="CK38" s="148"/>
    </row>
    <row r="39" spans="1:89" s="140" customFormat="1">
      <c r="A39" s="94"/>
      <c r="B39" s="144"/>
      <c r="C39" s="160"/>
      <c r="D39" s="144"/>
      <c r="E39" s="160"/>
      <c r="F39" s="238"/>
      <c r="G39" s="141"/>
      <c r="H39" s="142"/>
      <c r="I39" s="113" t="s">
        <v>7</v>
      </c>
      <c r="J39" s="144"/>
      <c r="K39" s="316" t="s">
        <v>306</v>
      </c>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44"/>
      <c r="AU39" s="144"/>
      <c r="AV39" s="144"/>
      <c r="AW39" s="144"/>
      <c r="AX39" s="144"/>
      <c r="AY39" s="145"/>
      <c r="AZ39" s="146"/>
      <c r="BA39" s="144"/>
      <c r="BB39" s="144"/>
      <c r="BC39" s="144"/>
      <c r="BD39" s="146"/>
      <c r="BE39" s="175"/>
      <c r="BF39" s="147"/>
      <c r="BG39" s="148"/>
      <c r="BH39" s="148"/>
      <c r="BI39" s="148"/>
      <c r="BJ39" s="147"/>
      <c r="BK39" s="149"/>
      <c r="BL39" s="149"/>
      <c r="BM39" s="149"/>
      <c r="BN39" s="149"/>
      <c r="BO39" s="149"/>
      <c r="BP39" s="150"/>
      <c r="BQ39" s="150"/>
      <c r="BR39" s="151"/>
      <c r="BS39" s="148"/>
      <c r="BT39" s="148"/>
      <c r="BU39" s="148"/>
      <c r="BV39" s="148"/>
      <c r="BW39" s="148"/>
      <c r="BX39" s="148"/>
      <c r="BY39" s="148"/>
      <c r="BZ39" s="148"/>
      <c r="CA39" s="148"/>
      <c r="CB39" s="148"/>
      <c r="CC39" s="148"/>
      <c r="CD39" s="148"/>
      <c r="CE39" s="148"/>
      <c r="CF39" s="148"/>
      <c r="CG39" s="148"/>
      <c r="CH39" s="148"/>
      <c r="CI39" s="148"/>
      <c r="CJ39" s="148"/>
      <c r="CK39" s="148"/>
    </row>
    <row r="40" spans="1:89" s="140" customFormat="1">
      <c r="A40" s="53"/>
      <c r="B40" s="144"/>
      <c r="C40" s="160"/>
      <c r="D40" s="144"/>
      <c r="E40" s="160"/>
      <c r="F40" s="238"/>
      <c r="G40" s="141"/>
      <c r="H40" s="142"/>
      <c r="I40" s="113" t="s">
        <v>8</v>
      </c>
      <c r="J40" s="144"/>
      <c r="K40" s="316" t="s">
        <v>351</v>
      </c>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44"/>
      <c r="AU40" s="144"/>
      <c r="AV40" s="144"/>
      <c r="AW40" s="144"/>
      <c r="AX40" s="144"/>
      <c r="AY40" s="145"/>
      <c r="AZ40" s="146"/>
      <c r="BA40" s="144"/>
      <c r="BB40" s="144"/>
      <c r="BC40" s="144"/>
      <c r="BD40" s="146"/>
      <c r="BE40" s="175"/>
      <c r="BF40" s="147"/>
      <c r="BG40" s="148"/>
      <c r="BH40" s="148"/>
      <c r="BI40" s="148"/>
      <c r="BJ40" s="147"/>
      <c r="BK40" s="149"/>
      <c r="BL40" s="149"/>
      <c r="BM40" s="149"/>
      <c r="BN40" s="149"/>
      <c r="BO40" s="149"/>
      <c r="BP40" s="150"/>
      <c r="BQ40" s="150"/>
      <c r="BR40" s="151"/>
      <c r="BS40" s="148"/>
      <c r="BT40" s="148"/>
      <c r="BU40" s="148"/>
      <c r="BV40" s="148"/>
      <c r="BW40" s="148"/>
      <c r="BX40" s="148"/>
      <c r="BY40" s="148"/>
      <c r="BZ40" s="148"/>
      <c r="CA40" s="148"/>
      <c r="CB40" s="148"/>
      <c r="CC40" s="148"/>
      <c r="CD40" s="148"/>
      <c r="CE40" s="148"/>
      <c r="CF40" s="148"/>
      <c r="CG40" s="148"/>
      <c r="CH40" s="148"/>
      <c r="CI40" s="148"/>
      <c r="CJ40" s="148"/>
      <c r="CK40" s="148"/>
    </row>
    <row r="41" spans="1:89" s="19" customFormat="1" ht="3.75" customHeight="1">
      <c r="A41" s="53"/>
      <c r="B41" s="129"/>
      <c r="C41" s="159"/>
      <c r="D41" s="129"/>
      <c r="E41" s="159"/>
      <c r="F41" s="234"/>
      <c r="G41" s="132"/>
      <c r="H41" s="136"/>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8"/>
      <c r="AZ41" s="130"/>
      <c r="BA41" s="129"/>
      <c r="BB41" s="129"/>
      <c r="BC41" s="129"/>
      <c r="BD41" s="130"/>
      <c r="BE41" s="174"/>
      <c r="BF41" s="62"/>
      <c r="BG41" s="57"/>
      <c r="BH41" s="57"/>
      <c r="BI41" s="57"/>
      <c r="BJ41" s="62"/>
      <c r="BK41" s="58"/>
      <c r="BL41" s="58"/>
      <c r="BM41" s="58"/>
      <c r="BN41" s="58"/>
      <c r="BO41" s="58"/>
      <c r="BP41" s="131"/>
      <c r="BQ41" s="131"/>
      <c r="BR41" s="84"/>
      <c r="BS41" s="57"/>
      <c r="BT41" s="57"/>
      <c r="BU41" s="57"/>
      <c r="BV41" s="57"/>
      <c r="BW41" s="57"/>
      <c r="BX41" s="57"/>
      <c r="BY41" s="57"/>
      <c r="BZ41" s="57"/>
      <c r="CA41" s="57"/>
      <c r="CB41" s="57"/>
      <c r="CC41" s="57"/>
      <c r="CD41" s="57"/>
      <c r="CE41" s="57"/>
      <c r="CF41" s="57"/>
      <c r="CG41" s="57"/>
      <c r="CH41" s="57"/>
      <c r="CI41" s="57"/>
      <c r="CJ41" s="57"/>
      <c r="CK41" s="57"/>
    </row>
    <row r="42" spans="1:89" s="19" customFormat="1">
      <c r="A42" s="53"/>
      <c r="B42" s="129"/>
      <c r="C42" s="159"/>
      <c r="D42" s="129"/>
      <c r="E42" s="159"/>
      <c r="F42" s="234"/>
      <c r="G42" s="236" t="str">
        <f>CONCATENATE(E31,".3")</f>
        <v>5.1.3</v>
      </c>
      <c r="H42" s="133"/>
      <c r="I42" s="134" t="s">
        <v>328</v>
      </c>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5"/>
      <c r="AZ42" s="130"/>
      <c r="BA42" s="1011"/>
      <c r="BB42" s="1012"/>
      <c r="BC42" s="1013"/>
      <c r="BD42" s="130"/>
      <c r="BE42" s="174"/>
      <c r="BF42" s="62"/>
      <c r="BG42" s="57"/>
      <c r="BH42" s="57"/>
      <c r="BI42" s="57"/>
      <c r="BJ42" s="147"/>
      <c r="BK42" s="149"/>
      <c r="BL42" s="149"/>
      <c r="BM42" s="149"/>
      <c r="BN42" s="149"/>
      <c r="BO42" s="149"/>
      <c r="BP42" s="124" t="str">
        <f>IF(OR(BA42="x",BA42=""),"",IF(AND($BO$28=1,BK42&lt;&gt;""),1,IF(AND($BO$28=2,BL42&lt;&gt;""),1,IF(AND($BO$28=3,BM42&lt;&gt;""),1,IF(AND($BO$28=4,BN42&lt;&gt;""),1,IF(AND($BO$28=5,BO42&lt;&gt;""),1,0))))))</f>
        <v/>
      </c>
      <c r="BQ42" s="65">
        <f>IF(BR33=0,0,IF(OR(BA42="x",BA42=""),0,BA42))</f>
        <v>0</v>
      </c>
      <c r="BR42" s="151"/>
      <c r="BS42" s="57"/>
      <c r="BT42" s="57"/>
      <c r="BU42" s="57"/>
      <c r="BV42" s="57"/>
      <c r="BW42" s="57"/>
      <c r="BX42" s="57"/>
      <c r="BY42" s="57"/>
      <c r="BZ42" s="57"/>
      <c r="CA42" s="57"/>
      <c r="CB42" s="57"/>
      <c r="CC42" s="57"/>
      <c r="CD42" s="57"/>
      <c r="CE42" s="57"/>
      <c r="CF42" s="57"/>
      <c r="CG42" s="57"/>
      <c r="CH42" s="57"/>
      <c r="CI42" s="57"/>
      <c r="CJ42" s="57"/>
      <c r="CK42" s="57"/>
    </row>
    <row r="43" spans="1:89" s="19" customFormat="1" ht="3.75" customHeight="1">
      <c r="A43" s="53"/>
      <c r="B43" s="129"/>
      <c r="C43" s="159"/>
      <c r="D43" s="129"/>
      <c r="E43" s="159"/>
      <c r="F43" s="234"/>
      <c r="G43" s="132"/>
      <c r="H43" s="136"/>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8"/>
      <c r="AZ43" s="130"/>
      <c r="BA43" s="129"/>
      <c r="BB43" s="129"/>
      <c r="BC43" s="129"/>
      <c r="BD43" s="130"/>
      <c r="BE43" s="174"/>
      <c r="BF43" s="62"/>
      <c r="BG43" s="57"/>
      <c r="BH43" s="57"/>
      <c r="BI43" s="57"/>
      <c r="BJ43" s="147"/>
      <c r="BK43" s="149"/>
      <c r="BL43" s="149"/>
      <c r="BM43" s="149"/>
      <c r="BN43" s="149"/>
      <c r="BO43" s="149"/>
      <c r="BP43" s="78"/>
      <c r="BQ43" s="78"/>
      <c r="BR43" s="84"/>
      <c r="BS43" s="57"/>
      <c r="BT43" s="57"/>
      <c r="BU43" s="57"/>
      <c r="BV43" s="57"/>
      <c r="BW43" s="57"/>
      <c r="BX43" s="57"/>
      <c r="BY43" s="57"/>
      <c r="BZ43" s="57"/>
      <c r="CA43" s="57"/>
      <c r="CB43" s="57"/>
      <c r="CC43" s="57"/>
      <c r="CD43" s="57"/>
      <c r="CE43" s="57"/>
      <c r="CF43" s="57"/>
      <c r="CG43" s="57"/>
      <c r="CH43" s="57"/>
      <c r="CI43" s="57"/>
      <c r="CJ43" s="57"/>
      <c r="CK43" s="57"/>
    </row>
    <row r="44" spans="1:89" s="19" customFormat="1">
      <c r="A44" s="53"/>
      <c r="B44" s="129"/>
      <c r="C44" s="159"/>
      <c r="D44" s="129"/>
      <c r="E44" s="159"/>
      <c r="F44" s="234"/>
      <c r="G44" s="236" t="str">
        <f>CONCATENATE(E31,".4")</f>
        <v>5.1.4</v>
      </c>
      <c r="H44" s="133"/>
      <c r="I44" s="134" t="s">
        <v>9</v>
      </c>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5"/>
      <c r="AZ44" s="130"/>
      <c r="BA44" s="1011"/>
      <c r="BB44" s="1012"/>
      <c r="BC44" s="1013"/>
      <c r="BD44" s="130"/>
      <c r="BE44" s="174"/>
      <c r="BF44" s="62"/>
      <c r="BG44" s="57"/>
      <c r="BH44" s="57"/>
      <c r="BI44" s="57"/>
      <c r="BJ44" s="147"/>
      <c r="BK44" s="149"/>
      <c r="BL44" s="149"/>
      <c r="BM44" s="149"/>
      <c r="BN44" s="149"/>
      <c r="BO44" s="149"/>
      <c r="BP44" s="124" t="str">
        <f>IF(OR(BA44="x",BA44=""),"",IF(AND($BO$28=1,BK44&lt;&gt;""),1,IF(AND($BO$28=2,BL44&lt;&gt;""),1,IF(AND($BO$28=3,BM44&lt;&gt;""),1,IF(AND($BO$28=4,BN44&lt;&gt;""),1,IF(AND($BO$28=5,BO44&lt;&gt;""),1,0))))))</f>
        <v/>
      </c>
      <c r="BQ44" s="65">
        <f>IF(BR33=0,0,IF(OR(BA44="x",BA44=""),0,BA44))</f>
        <v>0</v>
      </c>
      <c r="BR44" s="151"/>
      <c r="BS44" s="57"/>
      <c r="BT44" s="57"/>
      <c r="BU44" s="57"/>
      <c r="BV44" s="57"/>
      <c r="BW44" s="57"/>
      <c r="BX44" s="57"/>
      <c r="BY44" s="57"/>
      <c r="BZ44" s="57"/>
      <c r="CA44" s="57"/>
      <c r="CB44" s="57"/>
      <c r="CC44" s="57"/>
      <c r="CD44" s="57"/>
      <c r="CE44" s="57"/>
      <c r="CF44" s="57"/>
      <c r="CG44" s="57"/>
      <c r="CH44" s="57"/>
      <c r="CI44" s="57"/>
      <c r="CJ44" s="57"/>
      <c r="CK44" s="57"/>
    </row>
    <row r="45" spans="1:89" s="19" customFormat="1" ht="3.75" customHeight="1">
      <c r="A45" s="53"/>
      <c r="B45" s="129"/>
      <c r="C45" s="159"/>
      <c r="D45" s="129"/>
      <c r="E45" s="159"/>
      <c r="F45" s="234"/>
      <c r="G45" s="132"/>
      <c r="H45" s="136"/>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8"/>
      <c r="AZ45" s="130"/>
      <c r="BA45" s="129"/>
      <c r="BB45" s="129"/>
      <c r="BC45" s="129"/>
      <c r="BD45" s="130"/>
      <c r="BE45" s="174"/>
      <c r="BF45" s="62"/>
      <c r="BG45" s="57"/>
      <c r="BH45" s="57"/>
      <c r="BI45" s="57"/>
      <c r="BJ45" s="147"/>
      <c r="BK45" s="149"/>
      <c r="BL45" s="149"/>
      <c r="BM45" s="149"/>
      <c r="BN45" s="149"/>
      <c r="BO45" s="149"/>
      <c r="BP45" s="78"/>
      <c r="BQ45" s="78"/>
      <c r="BR45" s="84"/>
      <c r="BS45" s="57"/>
      <c r="BT45" s="57"/>
      <c r="BU45" s="57"/>
      <c r="BV45" s="57"/>
      <c r="BW45" s="57"/>
      <c r="BX45" s="57"/>
      <c r="BY45" s="57"/>
      <c r="BZ45" s="57"/>
      <c r="CA45" s="57"/>
      <c r="CB45" s="57"/>
      <c r="CC45" s="57"/>
      <c r="CD45" s="57"/>
      <c r="CE45" s="57"/>
      <c r="CF45" s="57"/>
      <c r="CG45" s="57"/>
      <c r="CH45" s="57"/>
      <c r="CI45" s="57"/>
      <c r="CJ45" s="57"/>
      <c r="CK45" s="57"/>
    </row>
    <row r="46" spans="1:89" s="19" customFormat="1">
      <c r="A46" s="53"/>
      <c r="B46" s="129"/>
      <c r="C46" s="159"/>
      <c r="D46" s="129"/>
      <c r="E46" s="159"/>
      <c r="F46" s="234"/>
      <c r="G46" s="127"/>
      <c r="H46" s="128"/>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30"/>
      <c r="BA46" s="129"/>
      <c r="BB46" s="129"/>
      <c r="BC46" s="129"/>
      <c r="BD46" s="130"/>
      <c r="BE46" s="174"/>
      <c r="BF46" s="62"/>
      <c r="BG46" s="57"/>
      <c r="BH46" s="57"/>
      <c r="BI46" s="57"/>
      <c r="BJ46" s="62"/>
      <c r="BK46" s="265" t="s">
        <v>228</v>
      </c>
      <c r="BL46" s="266"/>
      <c r="BM46" s="266"/>
      <c r="BN46" s="266"/>
      <c r="BO46" s="267"/>
      <c r="BP46" s="131"/>
      <c r="BQ46" s="131"/>
      <c r="BR46" s="84"/>
      <c r="BS46" s="57"/>
      <c r="BT46" s="57"/>
      <c r="BU46" s="57"/>
      <c r="BV46" s="57"/>
      <c r="BW46" s="57"/>
      <c r="BX46" s="57"/>
      <c r="BY46" s="57"/>
      <c r="BZ46" s="57"/>
      <c r="CA46" s="57"/>
      <c r="CB46" s="57"/>
      <c r="CC46" s="57"/>
      <c r="CD46" s="57"/>
      <c r="CE46" s="57"/>
      <c r="CF46" s="57"/>
      <c r="CG46" s="57"/>
      <c r="CH46" s="57"/>
      <c r="CI46" s="57"/>
      <c r="CJ46" s="57"/>
      <c r="CK46" s="57"/>
    </row>
    <row r="47" spans="1:89" s="19" customFormat="1">
      <c r="A47" s="53"/>
      <c r="B47" s="129"/>
      <c r="C47" s="159"/>
      <c r="D47" s="129"/>
      <c r="E47" s="237" t="str">
        <f>CONCATENATE($C$29,"2")</f>
        <v>5.2</v>
      </c>
      <c r="F47" s="235"/>
      <c r="G47" s="1023" t="str">
        <f>IF(F18="","",F18)</f>
        <v>Variation Reduction</v>
      </c>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c r="AE47" s="1024"/>
      <c r="AF47" s="1024"/>
      <c r="AG47" s="1024"/>
      <c r="AH47" s="1024"/>
      <c r="AI47" s="1024"/>
      <c r="AJ47" s="1024"/>
      <c r="AK47" s="1024"/>
      <c r="AL47" s="1024"/>
      <c r="AM47" s="1024"/>
      <c r="AN47" s="1024"/>
      <c r="AO47" s="1024"/>
      <c r="AP47" s="1025"/>
      <c r="AQ47" s="1025"/>
      <c r="AR47" s="1025"/>
      <c r="AS47" s="1025"/>
      <c r="AT47" s="1025"/>
      <c r="AU47" s="1025"/>
      <c r="AV47" s="1025"/>
      <c r="AW47" s="1025"/>
      <c r="AX47" s="1025"/>
      <c r="AY47" s="1025"/>
      <c r="AZ47" s="1021" t="str">
        <f>IF(BA49="N",BQ47,IF(BR49=0,"",IF(BA49="Y",SUM(BQ47/BP47),"")))</f>
        <v/>
      </c>
      <c r="BA47" s="1021"/>
      <c r="BB47" s="1021"/>
      <c r="BC47" s="1021"/>
      <c r="BD47" s="1022"/>
      <c r="BE47" s="47"/>
      <c r="BF47" s="62"/>
      <c r="BG47" s="57"/>
      <c r="BH47" s="57"/>
      <c r="BI47" s="57"/>
      <c r="BJ47" s="60" t="s">
        <v>227</v>
      </c>
      <c r="BK47" s="60">
        <v>1</v>
      </c>
      <c r="BL47" s="163">
        <v>2</v>
      </c>
      <c r="BM47" s="60">
        <v>3</v>
      </c>
      <c r="BN47" s="60">
        <v>4</v>
      </c>
      <c r="BO47" s="60">
        <v>5</v>
      </c>
      <c r="BP47" s="65">
        <f>IF(BA49="N",8,IF(BR49=0,0,IF(BP49="",0,8)))</f>
        <v>0</v>
      </c>
      <c r="BQ47" s="65">
        <f>SUM(BQ49:BQ60)</f>
        <v>0</v>
      </c>
      <c r="BR47" s="164" t="str">
        <f>IF(BA49="N",0,IF(BP47=0,"",IF(SUM(BQ47/BP47)&gt;1,1,SUM(BQ47/BP47))))</f>
        <v/>
      </c>
      <c r="BS47" s="57"/>
      <c r="BT47" s="57"/>
      <c r="BU47" s="57"/>
      <c r="BV47" s="57"/>
      <c r="BW47" s="57"/>
      <c r="BX47" s="57"/>
      <c r="BY47" s="57"/>
      <c r="BZ47" s="57"/>
      <c r="CA47" s="57"/>
      <c r="CB47" s="57"/>
      <c r="CC47" s="57"/>
      <c r="CD47" s="57"/>
      <c r="CE47" s="57"/>
      <c r="CF47" s="57"/>
      <c r="CG47" s="57"/>
      <c r="CH47" s="57"/>
      <c r="CI47" s="57"/>
      <c r="CJ47" s="57"/>
      <c r="CK47" s="57"/>
    </row>
    <row r="48" spans="1:89" s="19" customFormat="1" ht="3.75" customHeight="1">
      <c r="A48" s="53"/>
      <c r="B48" s="129"/>
      <c r="C48" s="159"/>
      <c r="D48" s="129"/>
      <c r="E48" s="159"/>
      <c r="F48" s="234"/>
      <c r="G48" s="39"/>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40"/>
      <c r="BA48" s="40"/>
      <c r="BB48" s="40"/>
      <c r="BC48" s="40"/>
      <c r="BD48" s="128"/>
      <c r="BE48" s="174"/>
      <c r="BF48" s="62"/>
      <c r="BG48" s="57"/>
      <c r="BH48" s="57"/>
      <c r="BI48" s="57"/>
      <c r="BJ48" s="85"/>
      <c r="BK48" s="77"/>
      <c r="BL48" s="77"/>
      <c r="BM48" s="58"/>
      <c r="BN48" s="58"/>
      <c r="BO48" s="58"/>
      <c r="BP48" s="78"/>
      <c r="BQ48" s="78"/>
      <c r="BR48" s="79"/>
      <c r="BS48" s="57"/>
      <c r="BT48" s="57"/>
      <c r="BU48" s="57"/>
      <c r="BV48" s="57"/>
      <c r="BW48" s="57"/>
      <c r="BX48" s="57"/>
      <c r="BY48" s="57"/>
      <c r="BZ48" s="57"/>
      <c r="CA48" s="57"/>
      <c r="CB48" s="57"/>
      <c r="CC48" s="57"/>
      <c r="CD48" s="57"/>
      <c r="CE48" s="57"/>
      <c r="CF48" s="57"/>
      <c r="CG48" s="57"/>
      <c r="CH48" s="57"/>
      <c r="CI48" s="57"/>
      <c r="CJ48" s="57"/>
      <c r="CK48" s="57"/>
    </row>
    <row r="49" spans="1:89" s="19" customFormat="1">
      <c r="A49" s="53"/>
      <c r="B49" s="129"/>
      <c r="C49" s="159"/>
      <c r="D49" s="129"/>
      <c r="E49" s="159"/>
      <c r="F49" s="234"/>
      <c r="G49" s="236" t="str">
        <f>CONCATENATE(E47,".1")</f>
        <v>5.2.1</v>
      </c>
      <c r="H49" s="133"/>
      <c r="I49" s="134" t="s">
        <v>3</v>
      </c>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55" t="s">
        <v>12</v>
      </c>
      <c r="AX49" s="134"/>
      <c r="AY49" s="135"/>
      <c r="AZ49" s="130"/>
      <c r="BA49" s="1011"/>
      <c r="BB49" s="1012"/>
      <c r="BC49" s="1013"/>
      <c r="BD49" s="130"/>
      <c r="BE49" s="174"/>
      <c r="BF49" s="62"/>
      <c r="BG49" s="57"/>
      <c r="BH49" s="57"/>
      <c r="BI49" s="57"/>
      <c r="BJ49" s="64" t="s">
        <v>88</v>
      </c>
      <c r="BK49" s="76" t="s">
        <v>16</v>
      </c>
      <c r="BL49" s="76" t="s">
        <v>16</v>
      </c>
      <c r="BM49" s="76" t="s">
        <v>16</v>
      </c>
      <c r="BN49" s="76" t="s">
        <v>16</v>
      </c>
      <c r="BO49" s="76" t="s">
        <v>16</v>
      </c>
      <c r="BP49" s="124" t="str">
        <f>IF(OR(BA49="x",BA49=""),"",IF(AND($BO$28=1,BK49&lt;&gt;""),1,IF(AND($BO$28=2,BL49&lt;&gt;""),1,IF(AND($BO$28=3,BM49&lt;&gt;""),1,IF(AND($BO$28=4,BN49&lt;&gt;""),1,IF(AND($BO$28=5,BO49&lt;&gt;""),1,0))))))</f>
        <v/>
      </c>
      <c r="BQ49" s="65">
        <f>IF(BR49=0,0,IF(OR(BA49="x",BA49=""),0,IF(BA49="Y",2,0)))</f>
        <v>0</v>
      </c>
      <c r="BR49" s="126">
        <f>IF(BA49="N",0,SUM(BK50:BO50))</f>
        <v>1</v>
      </c>
      <c r="BS49" s="57"/>
      <c r="BT49" s="57"/>
      <c r="BU49" s="57"/>
      <c r="BV49" s="57"/>
      <c r="BW49" s="57"/>
      <c r="BX49" s="57"/>
      <c r="BY49" s="57"/>
      <c r="BZ49" s="57"/>
      <c r="CA49" s="57"/>
      <c r="CB49" s="57"/>
      <c r="CC49" s="57"/>
      <c r="CD49" s="57"/>
      <c r="CE49" s="57"/>
      <c r="CF49" s="57"/>
      <c r="CG49" s="57"/>
      <c r="CH49" s="57"/>
      <c r="CI49" s="57"/>
      <c r="CJ49" s="57"/>
      <c r="CK49" s="57"/>
    </row>
    <row r="50" spans="1:89" s="19" customFormat="1" ht="3.75" customHeight="1">
      <c r="A50" s="53"/>
      <c r="B50" s="129"/>
      <c r="C50" s="159"/>
      <c r="D50" s="129"/>
      <c r="E50" s="159"/>
      <c r="F50" s="234"/>
      <c r="G50" s="132"/>
      <c r="H50" s="136"/>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8"/>
      <c r="AZ50" s="130"/>
      <c r="BA50" s="129"/>
      <c r="BB50" s="129"/>
      <c r="BC50" s="129"/>
      <c r="BD50" s="130"/>
      <c r="BE50" s="174"/>
      <c r="BF50" s="62"/>
      <c r="BG50" s="57"/>
      <c r="BH50" s="57"/>
      <c r="BI50" s="57"/>
      <c r="BJ50" s="125"/>
      <c r="BK50" s="126">
        <f>IF(AND($BO$28=1,BK49&lt;&gt;""),1,0)</f>
        <v>1</v>
      </c>
      <c r="BL50" s="126">
        <f>IF(AND($BO$28=2,BL49&lt;&gt;""),1,0)</f>
        <v>0</v>
      </c>
      <c r="BM50" s="126">
        <f>IF(AND($BO$28=3,BM49&lt;&gt;""),1,0)</f>
        <v>0</v>
      </c>
      <c r="BN50" s="126">
        <f>IF(AND($BO$28=4,BN49&lt;&gt;""),1,0)</f>
        <v>0</v>
      </c>
      <c r="BO50" s="126">
        <f>IF(AND($BO$28=5,BO49&lt;&gt;""),1,0)</f>
        <v>0</v>
      </c>
      <c r="BP50" s="78"/>
      <c r="BQ50" s="78"/>
      <c r="BR50" s="84"/>
      <c r="BS50" s="57"/>
      <c r="BT50" s="57"/>
      <c r="BU50" s="57"/>
      <c r="BV50" s="57"/>
      <c r="BW50" s="57"/>
      <c r="BX50" s="57"/>
      <c r="BY50" s="57"/>
      <c r="BZ50" s="57"/>
      <c r="CA50" s="57"/>
      <c r="CB50" s="57"/>
      <c r="CC50" s="57"/>
      <c r="CD50" s="57"/>
      <c r="CE50" s="57"/>
      <c r="CF50" s="57"/>
      <c r="CG50" s="57"/>
      <c r="CH50" s="57"/>
      <c r="CI50" s="57"/>
      <c r="CJ50" s="57"/>
      <c r="CK50" s="57"/>
    </row>
    <row r="51" spans="1:89" s="19" customFormat="1">
      <c r="A51" s="53"/>
      <c r="B51" s="129"/>
      <c r="C51" s="159"/>
      <c r="D51" s="129"/>
      <c r="E51" s="159"/>
      <c r="F51" s="234"/>
      <c r="G51" s="236" t="str">
        <f>CONCATENATE(E47,".2")</f>
        <v>5.2.2</v>
      </c>
      <c r="H51" s="133"/>
      <c r="I51" s="134" t="s">
        <v>329</v>
      </c>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5"/>
      <c r="AZ51" s="130"/>
      <c r="BA51" s="1011"/>
      <c r="BB51" s="1012"/>
      <c r="BC51" s="1013"/>
      <c r="BD51" s="130"/>
      <c r="BE51" s="174"/>
      <c r="BF51" s="62"/>
      <c r="BG51" s="57"/>
      <c r="BH51" s="57"/>
      <c r="BI51" s="57"/>
      <c r="BJ51" s="147"/>
      <c r="BK51" s="149"/>
      <c r="BL51" s="149"/>
      <c r="BM51" s="149"/>
      <c r="BN51" s="149"/>
      <c r="BO51" s="149"/>
      <c r="BP51" s="124" t="str">
        <f>IF(OR(BA51="x",BA51=""),"",IF(AND($BO$28=1,BK51&lt;&gt;""),1,IF(AND($BO$28=2,BL51&lt;&gt;""),1,IF(AND($BO$28=3,BM51&lt;&gt;""),1,IF(AND($BO$28=4,BN51&lt;&gt;""),1,IF(AND($BO$28=5,BO51&lt;&gt;""),1,0))))))</f>
        <v/>
      </c>
      <c r="BQ51" s="65">
        <f>IF(BR49=0,0,IF(OR(BA51="x",BA51=""),0,BA51))</f>
        <v>0</v>
      </c>
      <c r="BR51" s="151"/>
      <c r="BS51" s="57"/>
      <c r="BT51" s="57"/>
      <c r="BU51" s="57"/>
      <c r="BV51" s="57"/>
      <c r="BW51" s="57"/>
      <c r="BX51" s="57"/>
      <c r="BY51" s="57"/>
      <c r="BZ51" s="57"/>
      <c r="CA51" s="57"/>
      <c r="CB51" s="57"/>
      <c r="CC51" s="57"/>
      <c r="CD51" s="57"/>
      <c r="CE51" s="57"/>
      <c r="CF51" s="57"/>
      <c r="CG51" s="57"/>
      <c r="CH51" s="57"/>
      <c r="CI51" s="57"/>
      <c r="CJ51" s="57"/>
      <c r="CK51" s="57"/>
    </row>
    <row r="52" spans="1:89" s="140" customFormat="1">
      <c r="A52" s="53"/>
      <c r="B52" s="144"/>
      <c r="C52" s="160"/>
      <c r="D52" s="144"/>
      <c r="E52" s="160"/>
      <c r="F52" s="238"/>
      <c r="G52" s="141"/>
      <c r="H52" s="142"/>
      <c r="I52" s="143" t="s">
        <v>4</v>
      </c>
      <c r="J52" s="144"/>
      <c r="K52" s="316" t="s">
        <v>316</v>
      </c>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44"/>
      <c r="AU52" s="144"/>
      <c r="AV52" s="144"/>
      <c r="AW52" s="144"/>
      <c r="AX52" s="144"/>
      <c r="AY52" s="145"/>
      <c r="AZ52" s="146"/>
      <c r="BA52" s="144"/>
      <c r="BB52" s="144"/>
      <c r="BC52" s="144"/>
      <c r="BD52" s="146"/>
      <c r="BE52" s="175"/>
      <c r="BF52" s="147"/>
      <c r="BG52" s="148"/>
      <c r="BH52" s="148"/>
      <c r="BI52" s="148"/>
      <c r="BJ52" s="147"/>
      <c r="BK52" s="149"/>
      <c r="BL52" s="149"/>
      <c r="BM52" s="149"/>
      <c r="BN52" s="149"/>
      <c r="BO52" s="149"/>
      <c r="BP52" s="152"/>
      <c r="BQ52" s="152"/>
      <c r="BR52" s="151"/>
      <c r="BS52" s="148"/>
      <c r="BT52" s="148"/>
      <c r="BU52" s="148"/>
      <c r="BV52" s="148"/>
      <c r="BW52" s="148"/>
      <c r="BX52" s="148"/>
      <c r="BY52" s="148"/>
      <c r="BZ52" s="148"/>
      <c r="CA52" s="148"/>
      <c r="CB52" s="148"/>
      <c r="CC52" s="148"/>
      <c r="CD52" s="148"/>
      <c r="CE52" s="148"/>
      <c r="CF52" s="148"/>
      <c r="CG52" s="148"/>
      <c r="CH52" s="148"/>
      <c r="CI52" s="148"/>
      <c r="CJ52" s="148"/>
      <c r="CK52" s="148"/>
    </row>
    <row r="53" spans="1:89" s="140" customFormat="1">
      <c r="A53" s="53"/>
      <c r="B53" s="144"/>
      <c r="C53" s="160"/>
      <c r="D53" s="144"/>
      <c r="E53" s="160"/>
      <c r="F53" s="238"/>
      <c r="G53" s="141"/>
      <c r="H53" s="142"/>
      <c r="I53" s="143" t="s">
        <v>5</v>
      </c>
      <c r="J53" s="144"/>
      <c r="K53" s="316" t="s">
        <v>317</v>
      </c>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44"/>
      <c r="AU53" s="144"/>
      <c r="AV53" s="144"/>
      <c r="AW53" s="144"/>
      <c r="AX53" s="144"/>
      <c r="AY53" s="145"/>
      <c r="AZ53" s="146"/>
      <c r="BA53" s="144"/>
      <c r="BB53" s="144"/>
      <c r="BC53" s="144"/>
      <c r="BD53" s="146"/>
      <c r="BE53" s="175"/>
      <c r="BF53" s="147"/>
      <c r="BG53" s="148"/>
      <c r="BH53" s="148"/>
      <c r="BI53" s="148"/>
      <c r="BJ53" s="147"/>
      <c r="BK53" s="149"/>
      <c r="BL53" s="149"/>
      <c r="BM53" s="149"/>
      <c r="BN53" s="149"/>
      <c r="BO53" s="149"/>
      <c r="BP53" s="150"/>
      <c r="BQ53" s="150"/>
      <c r="BR53" s="151"/>
      <c r="BS53" s="148"/>
      <c r="BT53" s="148"/>
      <c r="BU53" s="148"/>
      <c r="BV53" s="148"/>
      <c r="BW53" s="148"/>
      <c r="BX53" s="148"/>
      <c r="BY53" s="148"/>
      <c r="BZ53" s="148"/>
      <c r="CA53" s="148"/>
      <c r="CB53" s="148"/>
      <c r="CC53" s="148"/>
      <c r="CD53" s="148"/>
      <c r="CE53" s="148"/>
      <c r="CF53" s="148"/>
      <c r="CG53" s="148"/>
      <c r="CH53" s="148"/>
      <c r="CI53" s="148"/>
      <c r="CJ53" s="148"/>
      <c r="CK53" s="148"/>
    </row>
    <row r="54" spans="1:89" s="140" customFormat="1">
      <c r="A54" s="94"/>
      <c r="B54" s="144"/>
      <c r="C54" s="160"/>
      <c r="D54" s="144"/>
      <c r="E54" s="160"/>
      <c r="F54" s="238"/>
      <c r="G54" s="141"/>
      <c r="H54" s="142"/>
      <c r="I54" s="143" t="s">
        <v>6</v>
      </c>
      <c r="J54" s="144"/>
      <c r="K54" s="316" t="s">
        <v>307</v>
      </c>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44"/>
      <c r="AU54" s="144"/>
      <c r="AV54" s="144"/>
      <c r="AW54" s="144"/>
      <c r="AX54" s="144"/>
      <c r="AY54" s="145"/>
      <c r="AZ54" s="146"/>
      <c r="BA54" s="144"/>
      <c r="BB54" s="144"/>
      <c r="BC54" s="144"/>
      <c r="BD54" s="146"/>
      <c r="BE54" s="175"/>
      <c r="BF54" s="147"/>
      <c r="BG54" s="148"/>
      <c r="BH54" s="148"/>
      <c r="BI54" s="148"/>
      <c r="BJ54" s="147"/>
      <c r="BK54" s="149"/>
      <c r="BL54" s="149"/>
      <c r="BM54" s="149"/>
      <c r="BN54" s="149"/>
      <c r="BO54" s="149"/>
      <c r="BP54" s="150"/>
      <c r="BQ54" s="150"/>
      <c r="BR54" s="151"/>
      <c r="BS54" s="148"/>
      <c r="BT54" s="148"/>
      <c r="BU54" s="148"/>
      <c r="BV54" s="148"/>
      <c r="BW54" s="148"/>
      <c r="BX54" s="148"/>
      <c r="BY54" s="148"/>
      <c r="BZ54" s="148"/>
      <c r="CA54" s="148"/>
      <c r="CB54" s="148"/>
      <c r="CC54" s="148"/>
      <c r="CD54" s="148"/>
      <c r="CE54" s="148"/>
      <c r="CF54" s="148"/>
      <c r="CG54" s="148"/>
      <c r="CH54" s="148"/>
      <c r="CI54" s="148"/>
      <c r="CJ54" s="148"/>
      <c r="CK54" s="148"/>
    </row>
    <row r="55" spans="1:89" s="140" customFormat="1">
      <c r="A55" s="53"/>
      <c r="B55" s="144"/>
      <c r="C55" s="160"/>
      <c r="D55" s="144"/>
      <c r="E55" s="160"/>
      <c r="F55" s="238"/>
      <c r="G55" s="141"/>
      <c r="H55" s="142"/>
      <c r="I55" s="143" t="s">
        <v>7</v>
      </c>
      <c r="J55" s="144"/>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44"/>
      <c r="AU55" s="144"/>
      <c r="AV55" s="144"/>
      <c r="AW55" s="144"/>
      <c r="AX55" s="144"/>
      <c r="AY55" s="145"/>
      <c r="AZ55" s="146"/>
      <c r="BA55" s="144"/>
      <c r="BB55" s="144"/>
      <c r="BC55" s="144"/>
      <c r="BD55" s="146"/>
      <c r="BE55" s="175"/>
      <c r="BF55" s="147"/>
      <c r="BG55" s="148"/>
      <c r="BH55" s="148"/>
      <c r="BI55" s="148"/>
      <c r="BJ55" s="147"/>
      <c r="BK55" s="149"/>
      <c r="BL55" s="149"/>
      <c r="BM55" s="149"/>
      <c r="BN55" s="149"/>
      <c r="BO55" s="149"/>
      <c r="BP55" s="150"/>
      <c r="BQ55" s="150"/>
      <c r="BR55" s="151"/>
      <c r="BS55" s="148"/>
      <c r="BT55" s="148"/>
      <c r="BU55" s="148"/>
      <c r="BV55" s="148"/>
      <c r="BW55" s="148"/>
      <c r="BX55" s="148"/>
      <c r="BY55" s="148"/>
      <c r="BZ55" s="148"/>
      <c r="CA55" s="148"/>
      <c r="CB55" s="148"/>
      <c r="CC55" s="148"/>
      <c r="CD55" s="148"/>
      <c r="CE55" s="148"/>
      <c r="CF55" s="148"/>
      <c r="CG55" s="148"/>
      <c r="CH55" s="148"/>
      <c r="CI55" s="148"/>
      <c r="CJ55" s="148"/>
      <c r="CK55" s="148"/>
    </row>
    <row r="56" spans="1:89" s="140" customFormat="1">
      <c r="A56" s="183"/>
      <c r="B56" s="144"/>
      <c r="C56" s="160"/>
      <c r="D56" s="144"/>
      <c r="E56" s="160"/>
      <c r="F56" s="238"/>
      <c r="G56" s="141"/>
      <c r="H56" s="142"/>
      <c r="I56" s="143" t="s">
        <v>8</v>
      </c>
      <c r="J56" s="144"/>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44"/>
      <c r="AU56" s="144"/>
      <c r="AV56" s="144"/>
      <c r="AW56" s="144"/>
      <c r="AX56" s="144"/>
      <c r="AY56" s="145"/>
      <c r="AZ56" s="146"/>
      <c r="BA56" s="144"/>
      <c r="BB56" s="144"/>
      <c r="BC56" s="144"/>
      <c r="BD56" s="146"/>
      <c r="BE56" s="175"/>
      <c r="BF56" s="147"/>
      <c r="BG56" s="148"/>
      <c r="BH56" s="148"/>
      <c r="BI56" s="148"/>
      <c r="BJ56" s="147"/>
      <c r="BK56" s="149"/>
      <c r="BL56" s="149"/>
      <c r="BM56" s="149"/>
      <c r="BN56" s="149"/>
      <c r="BO56" s="149"/>
      <c r="BP56" s="150"/>
      <c r="BQ56" s="150"/>
      <c r="BR56" s="151"/>
      <c r="BS56" s="148"/>
      <c r="BT56" s="148"/>
      <c r="BU56" s="148"/>
      <c r="BV56" s="148"/>
      <c r="BW56" s="148"/>
      <c r="BX56" s="148"/>
      <c r="BY56" s="148"/>
      <c r="BZ56" s="148"/>
      <c r="CA56" s="148"/>
      <c r="CB56" s="148"/>
      <c r="CC56" s="148"/>
      <c r="CD56" s="148"/>
      <c r="CE56" s="148"/>
      <c r="CF56" s="148"/>
      <c r="CG56" s="148"/>
      <c r="CH56" s="148"/>
      <c r="CI56" s="148"/>
      <c r="CJ56" s="148"/>
      <c r="CK56" s="148"/>
    </row>
    <row r="57" spans="1:89" s="19" customFormat="1" ht="3.75" customHeight="1">
      <c r="A57" s="186"/>
      <c r="B57" s="129"/>
      <c r="C57" s="159"/>
      <c r="D57" s="129"/>
      <c r="E57" s="159"/>
      <c r="F57" s="234"/>
      <c r="G57" s="132"/>
      <c r="H57" s="136"/>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8"/>
      <c r="AZ57" s="130"/>
      <c r="BA57" s="129"/>
      <c r="BB57" s="129"/>
      <c r="BC57" s="129"/>
      <c r="BD57" s="130"/>
      <c r="BE57" s="174"/>
      <c r="BF57" s="62"/>
      <c r="BG57" s="57"/>
      <c r="BH57" s="57"/>
      <c r="BI57" s="57"/>
      <c r="BJ57" s="62"/>
      <c r="BK57" s="58"/>
      <c r="BL57" s="58"/>
      <c r="BM57" s="58"/>
      <c r="BN57" s="58"/>
      <c r="BO57" s="58"/>
      <c r="BP57" s="131"/>
      <c r="BQ57" s="131"/>
      <c r="BR57" s="84"/>
      <c r="BS57" s="57"/>
      <c r="BT57" s="57"/>
      <c r="BU57" s="57"/>
      <c r="BV57" s="57"/>
      <c r="BW57" s="57"/>
      <c r="BX57" s="57"/>
      <c r="BY57" s="57"/>
      <c r="BZ57" s="57"/>
      <c r="CA57" s="57"/>
      <c r="CB57" s="57"/>
      <c r="CC57" s="57"/>
      <c r="CD57" s="57"/>
      <c r="CE57" s="57"/>
      <c r="CF57" s="57"/>
      <c r="CG57" s="57"/>
      <c r="CH57" s="57"/>
      <c r="CI57" s="57"/>
      <c r="CJ57" s="57"/>
      <c r="CK57" s="57"/>
    </row>
    <row r="58" spans="1:89" s="19" customFormat="1">
      <c r="A58" s="185"/>
      <c r="B58" s="129"/>
      <c r="C58" s="159"/>
      <c r="D58" s="129"/>
      <c r="E58" s="159"/>
      <c r="F58" s="234"/>
      <c r="G58" s="236" t="str">
        <f>CONCATENATE(E47,".3")</f>
        <v>5.2.3</v>
      </c>
      <c r="H58" s="133"/>
      <c r="I58" s="134" t="s">
        <v>328</v>
      </c>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5"/>
      <c r="AZ58" s="130"/>
      <c r="BA58" s="1011"/>
      <c r="BB58" s="1012"/>
      <c r="BC58" s="1013"/>
      <c r="BD58" s="130"/>
      <c r="BE58" s="174"/>
      <c r="BF58" s="62"/>
      <c r="BG58" s="57"/>
      <c r="BH58" s="57"/>
      <c r="BI58" s="57"/>
      <c r="BJ58" s="147"/>
      <c r="BK58" s="149"/>
      <c r="BL58" s="149"/>
      <c r="BM58" s="149"/>
      <c r="BN58" s="149"/>
      <c r="BO58" s="149"/>
      <c r="BP58" s="124" t="str">
        <f>IF(OR(BA58="x",BA58=""),"",IF(AND($BO$28=1,BK58&lt;&gt;""),1,IF(AND($BO$28=2,BL58&lt;&gt;""),1,IF(AND($BO$28=3,BM58&lt;&gt;""),1,IF(AND($BO$28=4,BN58&lt;&gt;""),1,IF(AND($BO$28=5,BO58&lt;&gt;""),1,0))))))</f>
        <v/>
      </c>
      <c r="BQ58" s="65">
        <f>IF(BR49=0,0,IF(OR(BA58="x",BA58=""),0,BA58))</f>
        <v>0</v>
      </c>
      <c r="BR58" s="151"/>
      <c r="BS58" s="57"/>
      <c r="BT58" s="57"/>
      <c r="BU58" s="57"/>
      <c r="BV58" s="57"/>
      <c r="BW58" s="57"/>
      <c r="BX58" s="57"/>
      <c r="BY58" s="57"/>
      <c r="BZ58" s="57"/>
      <c r="CA58" s="57"/>
      <c r="CB58" s="57"/>
      <c r="CC58" s="57"/>
      <c r="CD58" s="57"/>
      <c r="CE58" s="57"/>
      <c r="CF58" s="57"/>
      <c r="CG58" s="57"/>
      <c r="CH58" s="57"/>
      <c r="CI58" s="57"/>
      <c r="CJ58" s="57"/>
      <c r="CK58" s="57"/>
    </row>
    <row r="59" spans="1:89" s="19" customFormat="1" ht="3.75" customHeight="1">
      <c r="A59" s="184"/>
      <c r="B59" s="129"/>
      <c r="C59" s="159"/>
      <c r="D59" s="129"/>
      <c r="E59" s="159"/>
      <c r="F59" s="234"/>
      <c r="G59" s="132"/>
      <c r="H59" s="136"/>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8"/>
      <c r="AZ59" s="130"/>
      <c r="BA59" s="129"/>
      <c r="BB59" s="129"/>
      <c r="BC59" s="129"/>
      <c r="BD59" s="130"/>
      <c r="BE59" s="174"/>
      <c r="BF59" s="62"/>
      <c r="BG59" s="57"/>
      <c r="BH59" s="57"/>
      <c r="BI59" s="57"/>
      <c r="BJ59" s="147"/>
      <c r="BK59" s="149"/>
      <c r="BL59" s="149"/>
      <c r="BM59" s="149"/>
      <c r="BN59" s="149"/>
      <c r="BO59" s="149"/>
      <c r="BP59" s="78"/>
      <c r="BQ59" s="78"/>
      <c r="BR59" s="84"/>
      <c r="BS59" s="57"/>
      <c r="BT59" s="57"/>
      <c r="BU59" s="57"/>
      <c r="BV59" s="57"/>
      <c r="BW59" s="57"/>
      <c r="BX59" s="57"/>
      <c r="BY59" s="57"/>
      <c r="BZ59" s="57"/>
      <c r="CA59" s="57"/>
      <c r="CB59" s="57"/>
      <c r="CC59" s="57"/>
      <c r="CD59" s="57"/>
      <c r="CE59" s="57"/>
      <c r="CF59" s="57"/>
      <c r="CG59" s="57"/>
      <c r="CH59" s="57"/>
      <c r="CI59" s="57"/>
      <c r="CJ59" s="57"/>
      <c r="CK59" s="57"/>
    </row>
    <row r="60" spans="1:89" s="19" customFormat="1">
      <c r="A60" s="187"/>
      <c r="B60" s="129"/>
      <c r="C60" s="159"/>
      <c r="D60" s="129"/>
      <c r="E60" s="159"/>
      <c r="F60" s="234"/>
      <c r="G60" s="236" t="str">
        <f>CONCATENATE(E47,".4")</f>
        <v>5.2.4</v>
      </c>
      <c r="H60" s="133"/>
      <c r="I60" s="134" t="s">
        <v>9</v>
      </c>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5"/>
      <c r="AZ60" s="130"/>
      <c r="BA60" s="1011"/>
      <c r="BB60" s="1012"/>
      <c r="BC60" s="1013"/>
      <c r="BD60" s="130"/>
      <c r="BE60" s="174"/>
      <c r="BF60" s="62"/>
      <c r="BG60" s="57"/>
      <c r="BH60" s="57"/>
      <c r="BI60" s="57"/>
      <c r="BJ60" s="147"/>
      <c r="BK60" s="149"/>
      <c r="BL60" s="149"/>
      <c r="BM60" s="149"/>
      <c r="BN60" s="149"/>
      <c r="BO60" s="149"/>
      <c r="BP60" s="124" t="str">
        <f>IF(OR(BA60="x",BA60=""),"",IF(AND($BO$28=1,BK60&lt;&gt;""),1,IF(AND($BO$28=2,BL60&lt;&gt;""),1,IF(AND($BO$28=3,BM60&lt;&gt;""),1,IF(AND($BO$28=4,BN60&lt;&gt;""),1,IF(AND($BO$28=5,BO60&lt;&gt;""),1,0))))))</f>
        <v/>
      </c>
      <c r="BQ60" s="65">
        <f>IF(BR49=0,0,IF(OR(BA60="x",BA60=""),0,BA60))</f>
        <v>0</v>
      </c>
      <c r="BR60" s="151"/>
      <c r="BS60" s="57"/>
      <c r="BT60" s="57"/>
      <c r="BU60" s="57"/>
      <c r="BV60" s="57"/>
      <c r="BW60" s="57"/>
      <c r="BX60" s="57"/>
      <c r="BY60" s="57"/>
      <c r="BZ60" s="57"/>
      <c r="CA60" s="57"/>
      <c r="CB60" s="57"/>
      <c r="CC60" s="57"/>
      <c r="CD60" s="57"/>
      <c r="CE60" s="57"/>
      <c r="CF60" s="57"/>
      <c r="CG60" s="57"/>
      <c r="CH60" s="57"/>
      <c r="CI60" s="57"/>
      <c r="CJ60" s="57"/>
      <c r="CK60" s="57"/>
    </row>
    <row r="61" spans="1:89" s="19" customFormat="1" ht="3.75" customHeight="1">
      <c r="A61" s="95"/>
      <c r="B61" s="129"/>
      <c r="C61" s="159"/>
      <c r="D61" s="129"/>
      <c r="E61" s="159"/>
      <c r="F61" s="234"/>
      <c r="G61" s="132"/>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8"/>
      <c r="AZ61" s="130"/>
      <c r="BA61" s="129"/>
      <c r="BB61" s="129"/>
      <c r="BC61" s="129"/>
      <c r="BD61" s="130"/>
      <c r="BE61" s="174"/>
      <c r="BF61" s="62"/>
      <c r="BG61" s="57"/>
      <c r="BH61" s="57"/>
      <c r="BI61" s="57"/>
      <c r="BJ61" s="147"/>
      <c r="BK61" s="149"/>
      <c r="BL61" s="149"/>
      <c r="BM61" s="149"/>
      <c r="BN61" s="149"/>
      <c r="BO61" s="149"/>
      <c r="BP61" s="78"/>
      <c r="BQ61" s="78"/>
      <c r="BR61" s="84"/>
      <c r="BS61" s="57"/>
      <c r="BT61" s="57"/>
      <c r="BU61" s="57"/>
      <c r="BV61" s="57"/>
      <c r="BW61" s="57"/>
      <c r="BX61" s="57"/>
      <c r="BY61" s="57"/>
      <c r="BZ61" s="57"/>
      <c r="CA61" s="57"/>
      <c r="CB61" s="57"/>
      <c r="CC61" s="57"/>
      <c r="CD61" s="57"/>
      <c r="CE61" s="57"/>
      <c r="CF61" s="57"/>
      <c r="CG61" s="57"/>
      <c r="CH61" s="57"/>
      <c r="CI61" s="57"/>
      <c r="CJ61" s="57"/>
      <c r="CK61" s="57"/>
    </row>
    <row r="62" spans="1:89" s="19" customFormat="1">
      <c r="A62" s="95"/>
      <c r="B62" s="129"/>
      <c r="C62" s="159"/>
      <c r="D62" s="129"/>
      <c r="E62" s="159"/>
      <c r="F62" s="234"/>
      <c r="G62" s="127"/>
      <c r="H62" s="128"/>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30"/>
      <c r="BA62" s="129"/>
      <c r="BB62" s="129"/>
      <c r="BC62" s="129"/>
      <c r="BD62" s="130"/>
      <c r="BE62" s="174"/>
      <c r="BF62" s="62"/>
      <c r="BG62" s="57"/>
      <c r="BH62" s="57"/>
      <c r="BI62" s="57"/>
      <c r="BJ62" s="62"/>
      <c r="BK62" s="265" t="s">
        <v>228</v>
      </c>
      <c r="BL62" s="266"/>
      <c r="BM62" s="266"/>
      <c r="BN62" s="266"/>
      <c r="BO62" s="267"/>
      <c r="BP62" s="131"/>
      <c r="BQ62" s="131"/>
      <c r="BR62" s="84"/>
      <c r="BS62" s="57"/>
      <c r="BT62" s="57"/>
      <c r="BU62" s="57"/>
      <c r="BV62" s="57"/>
      <c r="BW62" s="57"/>
      <c r="BX62" s="57"/>
      <c r="BY62" s="57"/>
      <c r="BZ62" s="57"/>
      <c r="CA62" s="57"/>
      <c r="CB62" s="57"/>
      <c r="CC62" s="57"/>
      <c r="CD62" s="57"/>
      <c r="CE62" s="57"/>
      <c r="CF62" s="57"/>
      <c r="CG62" s="57"/>
      <c r="CH62" s="57"/>
      <c r="CI62" s="57"/>
      <c r="CJ62" s="57"/>
      <c r="CK62" s="57"/>
    </row>
    <row r="63" spans="1:89" s="19" customFormat="1">
      <c r="A63" s="95"/>
      <c r="B63" s="129"/>
      <c r="C63" s="159"/>
      <c r="D63" s="129"/>
      <c r="E63" s="237" t="str">
        <f>CONCATENATE($C$29,"3")</f>
        <v>5.3</v>
      </c>
      <c r="F63" s="235"/>
      <c r="G63" s="1023" t="str">
        <f>IF(F19="","",F19)</f>
        <v>Lean Manufacturing</v>
      </c>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c r="AL63" s="1024"/>
      <c r="AM63" s="1024"/>
      <c r="AN63" s="1024"/>
      <c r="AO63" s="1024"/>
      <c r="AP63" s="1025"/>
      <c r="AQ63" s="1025"/>
      <c r="AR63" s="1025"/>
      <c r="AS63" s="1025"/>
      <c r="AT63" s="1025"/>
      <c r="AU63" s="1025"/>
      <c r="AV63" s="1025"/>
      <c r="AW63" s="1025"/>
      <c r="AX63" s="1025"/>
      <c r="AY63" s="1025"/>
      <c r="AZ63" s="1021" t="str">
        <f>IF(BA65="N",BQ63,IF(BR65=0,"",IF(BA65="Y",SUM(BQ63/BP63),"")))</f>
        <v/>
      </c>
      <c r="BA63" s="1021"/>
      <c r="BB63" s="1021"/>
      <c r="BC63" s="1021"/>
      <c r="BD63" s="1022"/>
      <c r="BE63" s="47"/>
      <c r="BF63" s="62"/>
      <c r="BG63" s="57"/>
      <c r="BH63" s="57"/>
      <c r="BI63" s="57"/>
      <c r="BJ63" s="60" t="s">
        <v>227</v>
      </c>
      <c r="BK63" s="60">
        <v>1</v>
      </c>
      <c r="BL63" s="163">
        <v>2</v>
      </c>
      <c r="BM63" s="60">
        <v>3</v>
      </c>
      <c r="BN63" s="60">
        <v>4</v>
      </c>
      <c r="BO63" s="60">
        <v>5</v>
      </c>
      <c r="BP63" s="65">
        <f>IF(BA65="N",8,IF(BR65=0,0,IF(BP65="",0,8)))</f>
        <v>0</v>
      </c>
      <c r="BQ63" s="65">
        <f>SUM(BQ65:BQ76)</f>
        <v>0</v>
      </c>
      <c r="BR63" s="164" t="str">
        <f>IF(BA65="N",0,IF(BP63=0,"",IF(SUM(BQ63/BP63)&gt;1,1,SUM(BQ63/BP63))))</f>
        <v/>
      </c>
      <c r="BS63" s="57"/>
      <c r="BT63" s="57"/>
      <c r="BU63" s="57"/>
      <c r="BV63" s="57"/>
      <c r="BW63" s="57"/>
      <c r="BX63" s="57"/>
      <c r="BY63" s="57"/>
      <c r="BZ63" s="57"/>
      <c r="CA63" s="57"/>
      <c r="CB63" s="57"/>
      <c r="CC63" s="57"/>
      <c r="CD63" s="57"/>
      <c r="CE63" s="57"/>
      <c r="CF63" s="57"/>
      <c r="CG63" s="57"/>
      <c r="CH63" s="57"/>
      <c r="CI63" s="57"/>
      <c r="CJ63" s="57"/>
      <c r="CK63" s="57"/>
    </row>
    <row r="64" spans="1:89" s="19" customFormat="1" ht="3.75" customHeight="1">
      <c r="A64" s="95"/>
      <c r="B64" s="129"/>
      <c r="C64" s="159"/>
      <c r="D64" s="129"/>
      <c r="E64" s="159"/>
      <c r="F64" s="234"/>
      <c r="G64" s="39"/>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0"/>
      <c r="BA64" s="40"/>
      <c r="BB64" s="40"/>
      <c r="BC64" s="40"/>
      <c r="BD64" s="128"/>
      <c r="BE64" s="174"/>
      <c r="BF64" s="62"/>
      <c r="BG64" s="57"/>
      <c r="BH64" s="57"/>
      <c r="BI64" s="57"/>
      <c r="BJ64" s="85"/>
      <c r="BK64" s="77"/>
      <c r="BL64" s="77"/>
      <c r="BM64" s="58"/>
      <c r="BN64" s="58"/>
      <c r="BO64" s="58"/>
      <c r="BP64" s="78"/>
      <c r="BQ64" s="78"/>
      <c r="BR64" s="79"/>
      <c r="BS64" s="57"/>
      <c r="BT64" s="57"/>
      <c r="BU64" s="57"/>
      <c r="BV64" s="57"/>
      <c r="BW64" s="57"/>
      <c r="BX64" s="57"/>
      <c r="BY64" s="57"/>
      <c r="BZ64" s="57"/>
      <c r="CA64" s="57"/>
      <c r="CB64" s="57"/>
      <c r="CC64" s="57"/>
      <c r="CD64" s="57"/>
      <c r="CE64" s="57"/>
      <c r="CF64" s="57"/>
      <c r="CG64" s="57"/>
      <c r="CH64" s="57"/>
      <c r="CI64" s="57"/>
      <c r="CJ64" s="57"/>
      <c r="CK64" s="57"/>
    </row>
    <row r="65" spans="1:89" s="19" customFormat="1">
      <c r="A65" s="95"/>
      <c r="B65" s="129"/>
      <c r="C65" s="159"/>
      <c r="D65" s="129"/>
      <c r="E65" s="159"/>
      <c r="F65" s="234"/>
      <c r="G65" s="236" t="str">
        <f>CONCATENATE(E63,".1")</f>
        <v>5.3.1</v>
      </c>
      <c r="H65" s="133"/>
      <c r="I65" s="134" t="s">
        <v>3</v>
      </c>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55" t="s">
        <v>12</v>
      </c>
      <c r="AX65" s="134"/>
      <c r="AY65" s="135"/>
      <c r="AZ65" s="130"/>
      <c r="BA65" s="1011"/>
      <c r="BB65" s="1012"/>
      <c r="BC65" s="1013"/>
      <c r="BD65" s="130"/>
      <c r="BE65" s="174"/>
      <c r="BF65" s="62"/>
      <c r="BG65" s="57"/>
      <c r="BH65" s="57"/>
      <c r="BI65" s="57"/>
      <c r="BJ65" s="64" t="s">
        <v>88</v>
      </c>
      <c r="BK65" s="76" t="s">
        <v>16</v>
      </c>
      <c r="BL65" s="76" t="s">
        <v>16</v>
      </c>
      <c r="BM65" s="76" t="s">
        <v>16</v>
      </c>
      <c r="BN65" s="76" t="s">
        <v>16</v>
      </c>
      <c r="BO65" s="76" t="s">
        <v>16</v>
      </c>
      <c r="BP65" s="124" t="str">
        <f>IF(OR(BA65="x",BA65=""),"",IF(AND($BO$28=1,BK65&lt;&gt;""),1,IF(AND($BO$28=2,BL65&lt;&gt;""),1,IF(AND($BO$28=3,BM65&lt;&gt;""),1,IF(AND($BO$28=4,BN65&lt;&gt;""),1,IF(AND($BO$28=5,BO65&lt;&gt;""),1,0))))))</f>
        <v/>
      </c>
      <c r="BQ65" s="65">
        <f>IF(BR65=0,0,IF(OR(BA65="x",BA65=""),0,IF(BA65="Y",2,0)))</f>
        <v>0</v>
      </c>
      <c r="BR65" s="126">
        <f>IF(BA65="N",0,SUM(BK66:BO66))</f>
        <v>1</v>
      </c>
      <c r="BS65" s="57"/>
      <c r="BT65" s="57"/>
      <c r="BU65" s="57"/>
      <c r="BV65" s="57"/>
      <c r="BW65" s="57"/>
      <c r="BX65" s="57"/>
      <c r="BY65" s="57"/>
      <c r="BZ65" s="57"/>
      <c r="CA65" s="57"/>
      <c r="CB65" s="57"/>
      <c r="CC65" s="57"/>
      <c r="CD65" s="57"/>
      <c r="CE65" s="57"/>
      <c r="CF65" s="57"/>
      <c r="CG65" s="57"/>
      <c r="CH65" s="57"/>
      <c r="CI65" s="57"/>
      <c r="CJ65" s="57"/>
      <c r="CK65" s="57"/>
    </row>
    <row r="66" spans="1:89" s="19" customFormat="1" ht="3.75" customHeight="1">
      <c r="A66" s="95"/>
      <c r="B66" s="129"/>
      <c r="C66" s="159"/>
      <c r="D66" s="129"/>
      <c r="E66" s="159"/>
      <c r="F66" s="234"/>
      <c r="G66" s="132"/>
      <c r="H66" s="136"/>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8"/>
      <c r="AZ66" s="130"/>
      <c r="BA66" s="129"/>
      <c r="BB66" s="129"/>
      <c r="BC66" s="129"/>
      <c r="BD66" s="130"/>
      <c r="BE66" s="174"/>
      <c r="BF66" s="62"/>
      <c r="BG66" s="57"/>
      <c r="BH66" s="57"/>
      <c r="BI66" s="57"/>
      <c r="BJ66" s="125" t="s">
        <v>226</v>
      </c>
      <c r="BK66" s="126">
        <f>IF(AND($BO$28=1,BK65&lt;&gt;""),1,0)</f>
        <v>1</v>
      </c>
      <c r="BL66" s="126">
        <f>IF(AND($BO$28=2,BL65&lt;&gt;""),1,0)</f>
        <v>0</v>
      </c>
      <c r="BM66" s="126">
        <f>IF(AND($BO$28=3,BM65&lt;&gt;""),1,0)</f>
        <v>0</v>
      </c>
      <c r="BN66" s="126">
        <f>IF(AND($BO$28=4,BN65&lt;&gt;""),1,0)</f>
        <v>0</v>
      </c>
      <c r="BO66" s="126">
        <f>IF(AND($BO$28=5,BO65&lt;&gt;""),1,0)</f>
        <v>0</v>
      </c>
      <c r="BP66" s="78"/>
      <c r="BQ66" s="78"/>
      <c r="BR66" s="84"/>
      <c r="BS66" s="57"/>
      <c r="BT66" s="57"/>
      <c r="BU66" s="57"/>
      <c r="BV66" s="57"/>
      <c r="BW66" s="57"/>
      <c r="BX66" s="57"/>
      <c r="BY66" s="57"/>
      <c r="BZ66" s="57"/>
      <c r="CA66" s="57"/>
      <c r="CB66" s="57"/>
      <c r="CC66" s="57"/>
      <c r="CD66" s="57"/>
      <c r="CE66" s="57"/>
      <c r="CF66" s="57"/>
      <c r="CG66" s="57"/>
      <c r="CH66" s="57"/>
      <c r="CI66" s="57"/>
      <c r="CJ66" s="57"/>
      <c r="CK66" s="57"/>
    </row>
    <row r="67" spans="1:89" s="19" customFormat="1">
      <c r="A67" s="95"/>
      <c r="B67" s="129"/>
      <c r="C67" s="159"/>
      <c r="D67" s="129"/>
      <c r="E67" s="159"/>
      <c r="F67" s="234"/>
      <c r="G67" s="236" t="str">
        <f>CONCATENATE(E63,".2")</f>
        <v>5.3.2</v>
      </c>
      <c r="H67" s="133"/>
      <c r="I67" s="134" t="s">
        <v>329</v>
      </c>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5"/>
      <c r="AZ67" s="130"/>
      <c r="BA67" s="1011"/>
      <c r="BB67" s="1012"/>
      <c r="BC67" s="1013"/>
      <c r="BD67" s="130"/>
      <c r="BE67" s="174"/>
      <c r="BF67" s="62"/>
      <c r="BG67" s="57"/>
      <c r="BH67" s="57"/>
      <c r="BI67" s="57"/>
      <c r="BJ67" s="147"/>
      <c r="BK67" s="149"/>
      <c r="BL67" s="149"/>
      <c r="BM67" s="149"/>
      <c r="BN67" s="149"/>
      <c r="BO67" s="149"/>
      <c r="BP67" s="124" t="str">
        <f>IF(OR(BA67="x",BA67=""),"",IF(AND($BO$28=1,BK67&lt;&gt;""),1,IF(AND($BO$28=2,BL67&lt;&gt;""),1,IF(AND($BO$28=3,BM67&lt;&gt;""),1,IF(AND($BO$28=4,BN67&lt;&gt;""),1,IF(AND($BO$28=5,BO67&lt;&gt;""),1,0))))))</f>
        <v/>
      </c>
      <c r="BQ67" s="65">
        <f>IF(BR65=0,0,IF(OR(BA67="x",BA67=""),0,BA67))</f>
        <v>0</v>
      </c>
      <c r="BR67" s="151"/>
      <c r="BS67" s="57"/>
      <c r="BT67" s="57"/>
      <c r="BU67" s="57"/>
      <c r="BV67" s="57"/>
      <c r="BW67" s="57"/>
      <c r="BX67" s="57"/>
      <c r="BY67" s="57"/>
      <c r="BZ67" s="57"/>
      <c r="CA67" s="57"/>
      <c r="CB67" s="57"/>
      <c r="CC67" s="57"/>
      <c r="CD67" s="57"/>
      <c r="CE67" s="57"/>
      <c r="CF67" s="57"/>
      <c r="CG67" s="57"/>
      <c r="CH67" s="57"/>
      <c r="CI67" s="57"/>
      <c r="CJ67" s="57"/>
      <c r="CK67" s="57"/>
    </row>
    <row r="68" spans="1:89" s="140" customFormat="1">
      <c r="A68" s="95"/>
      <c r="B68" s="144"/>
      <c r="C68" s="160"/>
      <c r="D68" s="144"/>
      <c r="E68" s="160"/>
      <c r="F68" s="238"/>
      <c r="G68" s="141"/>
      <c r="H68" s="142"/>
      <c r="I68" s="143" t="s">
        <v>4</v>
      </c>
      <c r="J68" s="144"/>
      <c r="K68" s="316" t="s">
        <v>354</v>
      </c>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44"/>
      <c r="AU68" s="144"/>
      <c r="AV68" s="144"/>
      <c r="AW68" s="144"/>
      <c r="AX68" s="144"/>
      <c r="AY68" s="145"/>
      <c r="AZ68" s="146"/>
      <c r="BA68" s="144"/>
      <c r="BB68" s="144"/>
      <c r="BC68" s="144"/>
      <c r="BD68" s="146"/>
      <c r="BE68" s="175"/>
      <c r="BF68" s="147"/>
      <c r="BG68" s="148"/>
      <c r="BH68" s="148"/>
      <c r="BI68" s="148"/>
      <c r="BJ68" s="147"/>
      <c r="BK68" s="149"/>
      <c r="BL68" s="149"/>
      <c r="BM68" s="149"/>
      <c r="BN68" s="149"/>
      <c r="BO68" s="149"/>
      <c r="BP68" s="152"/>
      <c r="BQ68" s="152"/>
      <c r="BR68" s="151"/>
      <c r="BS68" s="148"/>
      <c r="BT68" s="148"/>
      <c r="BU68" s="148"/>
      <c r="BV68" s="148"/>
      <c r="BW68" s="148"/>
      <c r="BX68" s="148"/>
      <c r="BY68" s="148"/>
      <c r="BZ68" s="148"/>
      <c r="CA68" s="148"/>
      <c r="CB68" s="148"/>
      <c r="CC68" s="148"/>
      <c r="CD68" s="148"/>
      <c r="CE68" s="148"/>
      <c r="CF68" s="148"/>
      <c r="CG68" s="148"/>
      <c r="CH68" s="148"/>
      <c r="CI68" s="148"/>
      <c r="CJ68" s="148"/>
      <c r="CK68" s="148"/>
    </row>
    <row r="69" spans="1:89" s="140" customFormat="1">
      <c r="A69" s="95"/>
      <c r="B69" s="144"/>
      <c r="C69" s="160"/>
      <c r="D69" s="144"/>
      <c r="E69" s="160"/>
      <c r="F69" s="238"/>
      <c r="G69" s="141"/>
      <c r="H69" s="142"/>
      <c r="I69" s="143" t="s">
        <v>5</v>
      </c>
      <c r="J69" s="144"/>
      <c r="K69" s="139" t="s">
        <v>184</v>
      </c>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44"/>
      <c r="AU69" s="144"/>
      <c r="AV69" s="144"/>
      <c r="AW69" s="144"/>
      <c r="AX69" s="144"/>
      <c r="AY69" s="145"/>
      <c r="AZ69" s="146"/>
      <c r="BA69" s="144"/>
      <c r="BB69" s="144"/>
      <c r="BC69" s="144"/>
      <c r="BD69" s="146"/>
      <c r="BE69" s="175"/>
      <c r="BF69" s="147"/>
      <c r="BG69" s="148"/>
      <c r="BH69" s="148"/>
      <c r="BI69" s="148"/>
      <c r="BJ69" s="147"/>
      <c r="BK69" s="149"/>
      <c r="BL69" s="149"/>
      <c r="BM69" s="149"/>
      <c r="BN69" s="149"/>
      <c r="BO69" s="149"/>
      <c r="BP69" s="150"/>
      <c r="BQ69" s="150"/>
      <c r="BR69" s="151"/>
      <c r="BS69" s="148"/>
      <c r="BT69" s="148"/>
      <c r="BU69" s="148"/>
      <c r="BV69" s="148"/>
      <c r="BW69" s="148"/>
      <c r="BX69" s="148"/>
      <c r="BY69" s="148"/>
      <c r="BZ69" s="148"/>
      <c r="CA69" s="148"/>
      <c r="CB69" s="148"/>
      <c r="CC69" s="148"/>
      <c r="CD69" s="148"/>
      <c r="CE69" s="148"/>
      <c r="CF69" s="148"/>
      <c r="CG69" s="148"/>
      <c r="CH69" s="148"/>
      <c r="CI69" s="148"/>
      <c r="CJ69" s="148"/>
      <c r="CK69" s="148"/>
    </row>
    <row r="70" spans="1:89" s="140" customFormat="1">
      <c r="A70" s="95"/>
      <c r="B70" s="144"/>
      <c r="C70" s="160"/>
      <c r="D70" s="144"/>
      <c r="E70" s="160"/>
      <c r="F70" s="238"/>
      <c r="G70" s="141"/>
      <c r="H70" s="142"/>
      <c r="I70" s="143" t="s">
        <v>6</v>
      </c>
      <c r="J70" s="144"/>
      <c r="K70" s="139" t="s">
        <v>185</v>
      </c>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44"/>
      <c r="AU70" s="144"/>
      <c r="AV70" s="144"/>
      <c r="AW70" s="144"/>
      <c r="AX70" s="144"/>
      <c r="AY70" s="145"/>
      <c r="AZ70" s="146"/>
      <c r="BA70" s="144"/>
      <c r="BB70" s="144"/>
      <c r="BC70" s="144"/>
      <c r="BD70" s="146"/>
      <c r="BE70" s="175"/>
      <c r="BF70" s="147"/>
      <c r="BG70" s="148"/>
      <c r="BH70" s="148"/>
      <c r="BI70" s="148"/>
      <c r="BJ70" s="147"/>
      <c r="BK70" s="149"/>
      <c r="BL70" s="149"/>
      <c r="BM70" s="149"/>
      <c r="BN70" s="149"/>
      <c r="BO70" s="149"/>
      <c r="BP70" s="150"/>
      <c r="BQ70" s="150"/>
      <c r="BR70" s="151"/>
      <c r="BS70" s="148"/>
      <c r="BT70" s="148"/>
      <c r="BU70" s="148"/>
      <c r="BV70" s="148"/>
      <c r="BW70" s="148"/>
      <c r="BX70" s="148"/>
      <c r="BY70" s="148"/>
      <c r="BZ70" s="148"/>
      <c r="CA70" s="148"/>
      <c r="CB70" s="148"/>
      <c r="CC70" s="148"/>
      <c r="CD70" s="148"/>
      <c r="CE70" s="148"/>
      <c r="CF70" s="148"/>
      <c r="CG70" s="148"/>
      <c r="CH70" s="148"/>
      <c r="CI70" s="148"/>
      <c r="CJ70" s="148"/>
      <c r="CK70" s="148"/>
    </row>
    <row r="71" spans="1:89" s="140" customFormat="1">
      <c r="A71" s="95"/>
      <c r="B71" s="144"/>
      <c r="C71" s="160"/>
      <c r="D71" s="144"/>
      <c r="E71" s="160"/>
      <c r="F71" s="238"/>
      <c r="G71" s="141"/>
      <c r="H71" s="142"/>
      <c r="I71" s="143" t="s">
        <v>7</v>
      </c>
      <c r="J71" s="144"/>
      <c r="K71" s="139" t="s">
        <v>186</v>
      </c>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44"/>
      <c r="AU71" s="144"/>
      <c r="AV71" s="144"/>
      <c r="AW71" s="144"/>
      <c r="AX71" s="144"/>
      <c r="AY71" s="145"/>
      <c r="AZ71" s="146"/>
      <c r="BA71" s="144"/>
      <c r="BB71" s="144"/>
      <c r="BC71" s="144"/>
      <c r="BD71" s="146"/>
      <c r="BE71" s="175"/>
      <c r="BF71" s="147"/>
      <c r="BG71" s="148"/>
      <c r="BH71" s="148"/>
      <c r="BI71" s="148"/>
      <c r="BJ71" s="147"/>
      <c r="BK71" s="149"/>
      <c r="BL71" s="149"/>
      <c r="BM71" s="149"/>
      <c r="BN71" s="149"/>
      <c r="BO71" s="149"/>
      <c r="BP71" s="150"/>
      <c r="BQ71" s="150"/>
      <c r="BR71" s="151"/>
      <c r="BS71" s="148"/>
      <c r="BT71" s="148"/>
      <c r="BU71" s="148"/>
      <c r="BV71" s="148"/>
      <c r="BW71" s="148"/>
      <c r="BX71" s="148"/>
      <c r="BY71" s="148"/>
      <c r="BZ71" s="148"/>
      <c r="CA71" s="148"/>
      <c r="CB71" s="148"/>
      <c r="CC71" s="148"/>
      <c r="CD71" s="148"/>
      <c r="CE71" s="148"/>
      <c r="CF71" s="148"/>
      <c r="CG71" s="148"/>
      <c r="CH71" s="148"/>
      <c r="CI71" s="148"/>
      <c r="CJ71" s="148"/>
      <c r="CK71" s="148"/>
    </row>
    <row r="72" spans="1:89" s="140" customFormat="1">
      <c r="A72" s="95"/>
      <c r="B72" s="144"/>
      <c r="C72" s="160"/>
      <c r="D72" s="144"/>
      <c r="E72" s="160"/>
      <c r="F72" s="238"/>
      <c r="G72" s="141"/>
      <c r="H72" s="142"/>
      <c r="I72" s="143" t="s">
        <v>8</v>
      </c>
      <c r="J72" s="144"/>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44"/>
      <c r="AU72" s="144"/>
      <c r="AV72" s="144"/>
      <c r="AW72" s="144"/>
      <c r="AX72" s="144"/>
      <c r="AY72" s="145"/>
      <c r="AZ72" s="146"/>
      <c r="BA72" s="144"/>
      <c r="BB72" s="144"/>
      <c r="BC72" s="144"/>
      <c r="BD72" s="146"/>
      <c r="BE72" s="175"/>
      <c r="BF72" s="147"/>
      <c r="BG72" s="148"/>
      <c r="BH72" s="148"/>
      <c r="BI72" s="148"/>
      <c r="BJ72" s="147"/>
      <c r="BK72" s="149"/>
      <c r="BL72" s="149"/>
      <c r="BM72" s="149"/>
      <c r="BN72" s="149"/>
      <c r="BO72" s="149"/>
      <c r="BP72" s="150"/>
      <c r="BQ72" s="150"/>
      <c r="BR72" s="151"/>
      <c r="BS72" s="148"/>
      <c r="BT72" s="148"/>
      <c r="BU72" s="148"/>
      <c r="BV72" s="148"/>
      <c r="BW72" s="148"/>
      <c r="BX72" s="148"/>
      <c r="BY72" s="148"/>
      <c r="BZ72" s="148"/>
      <c r="CA72" s="148"/>
      <c r="CB72" s="148"/>
      <c r="CC72" s="148"/>
      <c r="CD72" s="148"/>
      <c r="CE72" s="148"/>
      <c r="CF72" s="148"/>
      <c r="CG72" s="148"/>
      <c r="CH72" s="148"/>
      <c r="CI72" s="148"/>
      <c r="CJ72" s="148"/>
      <c r="CK72" s="148"/>
    </row>
    <row r="73" spans="1:89" s="19" customFormat="1" ht="3.75" customHeight="1">
      <c r="A73" s="95"/>
      <c r="B73" s="129"/>
      <c r="C73" s="159"/>
      <c r="D73" s="129"/>
      <c r="E73" s="159"/>
      <c r="F73" s="234"/>
      <c r="G73" s="132"/>
      <c r="H73" s="136"/>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8"/>
      <c r="AZ73" s="130"/>
      <c r="BA73" s="129"/>
      <c r="BB73" s="129"/>
      <c r="BC73" s="129"/>
      <c r="BD73" s="130"/>
      <c r="BE73" s="174"/>
      <c r="BF73" s="62"/>
      <c r="BG73" s="57"/>
      <c r="BH73" s="57"/>
      <c r="BI73" s="57"/>
      <c r="BJ73" s="62"/>
      <c r="BK73" s="58"/>
      <c r="BL73" s="58"/>
      <c r="BM73" s="58"/>
      <c r="BN73" s="58"/>
      <c r="BO73" s="58"/>
      <c r="BP73" s="131"/>
      <c r="BQ73" s="131"/>
      <c r="BR73" s="84"/>
      <c r="BS73" s="57"/>
      <c r="BT73" s="57"/>
      <c r="BU73" s="57"/>
      <c r="BV73" s="57"/>
      <c r="BW73" s="57"/>
      <c r="BX73" s="57"/>
      <c r="BY73" s="57"/>
      <c r="BZ73" s="57"/>
      <c r="CA73" s="57"/>
      <c r="CB73" s="57"/>
      <c r="CC73" s="57"/>
      <c r="CD73" s="57"/>
      <c r="CE73" s="57"/>
      <c r="CF73" s="57"/>
      <c r="CG73" s="57"/>
      <c r="CH73" s="57"/>
      <c r="CI73" s="57"/>
      <c r="CJ73" s="57"/>
      <c r="CK73" s="57"/>
    </row>
    <row r="74" spans="1:89" s="19" customFormat="1">
      <c r="A74" s="95"/>
      <c r="B74" s="129"/>
      <c r="C74" s="159"/>
      <c r="D74" s="129"/>
      <c r="E74" s="159"/>
      <c r="F74" s="234"/>
      <c r="G74" s="236" t="str">
        <f>CONCATENATE(E63,".3")</f>
        <v>5.3.3</v>
      </c>
      <c r="H74" s="133"/>
      <c r="I74" s="134" t="s">
        <v>328</v>
      </c>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5"/>
      <c r="AZ74" s="130"/>
      <c r="BA74" s="1011"/>
      <c r="BB74" s="1012"/>
      <c r="BC74" s="1013"/>
      <c r="BD74" s="130"/>
      <c r="BE74" s="174"/>
      <c r="BF74" s="62"/>
      <c r="BG74" s="57"/>
      <c r="BH74" s="57"/>
      <c r="BI74" s="57"/>
      <c r="BJ74" s="147"/>
      <c r="BK74" s="149"/>
      <c r="BL74" s="149"/>
      <c r="BM74" s="149"/>
      <c r="BN74" s="149"/>
      <c r="BO74" s="149"/>
      <c r="BP74" s="124" t="str">
        <f>IF(OR(BA74="x",BA74=""),"",IF(AND($BO$28=1,BK74&lt;&gt;""),1,IF(AND($BO$28=2,BL74&lt;&gt;""),1,IF(AND($BO$28=3,BM74&lt;&gt;""),1,IF(AND($BO$28=4,BN74&lt;&gt;""),1,IF(AND($BO$28=5,BO74&lt;&gt;""),1,0))))))</f>
        <v/>
      </c>
      <c r="BQ74" s="65">
        <f>IF(BR65=0,0,IF(OR(BA74="x",BA74=""),0,BA74))</f>
        <v>0</v>
      </c>
      <c r="BR74" s="151"/>
      <c r="BS74" s="57"/>
      <c r="BT74" s="57"/>
      <c r="BU74" s="57"/>
      <c r="BV74" s="57"/>
      <c r="BW74" s="57"/>
      <c r="BX74" s="57"/>
      <c r="BY74" s="57"/>
      <c r="BZ74" s="57"/>
      <c r="CA74" s="57"/>
      <c r="CB74" s="57"/>
      <c r="CC74" s="57"/>
      <c r="CD74" s="57"/>
      <c r="CE74" s="57"/>
      <c r="CF74" s="57"/>
      <c r="CG74" s="57"/>
      <c r="CH74" s="57"/>
      <c r="CI74" s="57"/>
      <c r="CJ74" s="57"/>
      <c r="CK74" s="57"/>
    </row>
    <row r="75" spans="1:89" s="19" customFormat="1" ht="3.75" customHeight="1">
      <c r="A75" s="95"/>
      <c r="B75" s="129"/>
      <c r="C75" s="159"/>
      <c r="D75" s="129"/>
      <c r="E75" s="159"/>
      <c r="F75" s="234"/>
      <c r="G75" s="132"/>
      <c r="H75" s="136"/>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8"/>
      <c r="AZ75" s="130"/>
      <c r="BA75" s="129"/>
      <c r="BB75" s="129"/>
      <c r="BC75" s="129"/>
      <c r="BD75" s="130"/>
      <c r="BE75" s="174"/>
      <c r="BF75" s="62"/>
      <c r="BG75" s="57"/>
      <c r="BH75" s="57"/>
      <c r="BI75" s="57"/>
      <c r="BJ75" s="147"/>
      <c r="BK75" s="149"/>
      <c r="BL75" s="149"/>
      <c r="BM75" s="149"/>
      <c r="BN75" s="149"/>
      <c r="BO75" s="149"/>
      <c r="BP75" s="78"/>
      <c r="BQ75" s="78"/>
      <c r="BR75" s="84"/>
      <c r="BS75" s="57"/>
      <c r="BT75" s="57"/>
      <c r="BU75" s="57"/>
      <c r="BV75" s="57"/>
      <c r="BW75" s="57"/>
      <c r="BX75" s="57"/>
      <c r="BY75" s="57"/>
      <c r="BZ75" s="57"/>
      <c r="CA75" s="57"/>
      <c r="CB75" s="57"/>
      <c r="CC75" s="57"/>
      <c r="CD75" s="57"/>
      <c r="CE75" s="57"/>
      <c r="CF75" s="57"/>
      <c r="CG75" s="57"/>
      <c r="CH75" s="57"/>
      <c r="CI75" s="57"/>
      <c r="CJ75" s="57"/>
      <c r="CK75" s="57"/>
    </row>
    <row r="76" spans="1:89" s="19" customFormat="1">
      <c r="A76" s="95"/>
      <c r="B76" s="129"/>
      <c r="C76" s="159"/>
      <c r="D76" s="129"/>
      <c r="E76" s="159"/>
      <c r="F76" s="234"/>
      <c r="G76" s="236" t="str">
        <f>CONCATENATE(E63,".4")</f>
        <v>5.3.4</v>
      </c>
      <c r="H76" s="133"/>
      <c r="I76" s="134" t="s">
        <v>9</v>
      </c>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5"/>
      <c r="AZ76" s="130"/>
      <c r="BA76" s="1011"/>
      <c r="BB76" s="1012"/>
      <c r="BC76" s="1013"/>
      <c r="BD76" s="130"/>
      <c r="BE76" s="174"/>
      <c r="BF76" s="62"/>
      <c r="BG76" s="57"/>
      <c r="BH76" s="57"/>
      <c r="BI76" s="57"/>
      <c r="BJ76" s="147"/>
      <c r="BK76" s="149"/>
      <c r="BL76" s="149"/>
      <c r="BM76" s="149"/>
      <c r="BN76" s="149"/>
      <c r="BO76" s="149"/>
      <c r="BP76" s="124" t="str">
        <f>IF(OR(BA76="x",BA76=""),"",IF(AND($BO$28=1,BK76&lt;&gt;""),1,IF(AND($BO$28=2,BL76&lt;&gt;""),1,IF(AND($BO$28=3,BM76&lt;&gt;""),1,IF(AND($BO$28=4,BN76&lt;&gt;""),1,IF(AND($BO$28=5,BO76&lt;&gt;""),1,0))))))</f>
        <v/>
      </c>
      <c r="BQ76" s="65">
        <f>IF(BR65=0,0,IF(OR(BA76="x",BA76=""),0,BA76))</f>
        <v>0</v>
      </c>
      <c r="BR76" s="151"/>
      <c r="BS76" s="57"/>
      <c r="BT76" s="57"/>
      <c r="BU76" s="57"/>
      <c r="BV76" s="57"/>
      <c r="BW76" s="57"/>
      <c r="BX76" s="57"/>
      <c r="BY76" s="57"/>
      <c r="BZ76" s="57"/>
      <c r="CA76" s="57"/>
      <c r="CB76" s="57"/>
      <c r="CC76" s="57"/>
      <c r="CD76" s="57"/>
      <c r="CE76" s="57"/>
      <c r="CF76" s="57"/>
      <c r="CG76" s="57"/>
      <c r="CH76" s="57"/>
      <c r="CI76" s="57"/>
      <c r="CJ76" s="57"/>
      <c r="CK76" s="57"/>
    </row>
    <row r="77" spans="1:89" s="19" customFormat="1" ht="3.75" customHeight="1">
      <c r="A77" s="95"/>
      <c r="B77" s="129"/>
      <c r="C77" s="159"/>
      <c r="D77" s="129"/>
      <c r="E77" s="159"/>
      <c r="F77" s="234"/>
      <c r="G77" s="132"/>
      <c r="H77" s="136"/>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8"/>
      <c r="AZ77" s="130"/>
      <c r="BA77" s="129"/>
      <c r="BB77" s="129"/>
      <c r="BC77" s="129"/>
      <c r="BD77" s="130"/>
      <c r="BE77" s="174"/>
      <c r="BF77" s="62"/>
      <c r="BG77" s="57"/>
      <c r="BH77" s="57"/>
      <c r="BI77" s="57"/>
      <c r="BJ77" s="147"/>
      <c r="BK77" s="149"/>
      <c r="BL77" s="149"/>
      <c r="BM77" s="149"/>
      <c r="BN77" s="149"/>
      <c r="BO77" s="149"/>
      <c r="BP77" s="78"/>
      <c r="BQ77" s="78"/>
      <c r="BR77" s="84"/>
      <c r="BS77" s="57"/>
      <c r="BT77" s="57"/>
      <c r="BU77" s="57"/>
      <c r="BV77" s="57"/>
      <c r="BW77" s="57"/>
      <c r="BX77" s="57"/>
      <c r="BY77" s="57"/>
      <c r="BZ77" s="57"/>
      <c r="CA77" s="57"/>
      <c r="CB77" s="57"/>
      <c r="CC77" s="57"/>
      <c r="CD77" s="57"/>
      <c r="CE77" s="57"/>
      <c r="CF77" s="57"/>
      <c r="CG77" s="57"/>
      <c r="CH77" s="57"/>
      <c r="CI77" s="57"/>
      <c r="CJ77" s="57"/>
      <c r="CK77" s="57"/>
    </row>
    <row r="78" spans="1:89" s="19" customFormat="1">
      <c r="A78" s="95"/>
      <c r="B78" s="129"/>
      <c r="C78" s="159"/>
      <c r="D78" s="129"/>
      <c r="E78" s="159"/>
      <c r="F78" s="234"/>
      <c r="G78" s="127"/>
      <c r="H78" s="128"/>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30"/>
      <c r="BA78" s="129"/>
      <c r="BB78" s="129"/>
      <c r="BC78" s="129"/>
      <c r="BD78" s="130"/>
      <c r="BE78" s="174"/>
      <c r="BF78" s="62"/>
      <c r="BG78" s="57"/>
      <c r="BH78" s="57"/>
      <c r="BI78" s="57"/>
      <c r="BJ78" s="62"/>
      <c r="BK78" s="265" t="s">
        <v>228</v>
      </c>
      <c r="BL78" s="266"/>
      <c r="BM78" s="266"/>
      <c r="BN78" s="266"/>
      <c r="BO78" s="267"/>
      <c r="BP78" s="131"/>
      <c r="BQ78" s="131"/>
      <c r="BR78" s="84"/>
      <c r="BS78" s="57"/>
      <c r="BT78" s="57"/>
      <c r="BU78" s="57"/>
      <c r="BV78" s="57"/>
      <c r="BW78" s="57"/>
      <c r="BX78" s="57"/>
      <c r="BY78" s="57"/>
      <c r="BZ78" s="57"/>
      <c r="CA78" s="57"/>
      <c r="CB78" s="57"/>
      <c r="CC78" s="57"/>
      <c r="CD78" s="57"/>
      <c r="CE78" s="57"/>
      <c r="CF78" s="57"/>
      <c r="CG78" s="57"/>
      <c r="CH78" s="57"/>
      <c r="CI78" s="57"/>
      <c r="CJ78" s="57"/>
      <c r="CK78" s="57"/>
    </row>
    <row r="79" spans="1:89" s="19" customFormat="1">
      <c r="A79" s="95"/>
      <c r="B79" s="129"/>
      <c r="C79" s="159"/>
      <c r="D79" s="129"/>
      <c r="E79" s="237" t="str">
        <f>CONCATENATE($C$29,"4")</f>
        <v>5.4</v>
      </c>
      <c r="F79" s="235"/>
      <c r="G79" s="1023" t="str">
        <f>IF(F20="","",F20)</f>
        <v>Measurement Capabilities</v>
      </c>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c r="AE79" s="1024"/>
      <c r="AF79" s="1024"/>
      <c r="AG79" s="1024"/>
      <c r="AH79" s="1024"/>
      <c r="AI79" s="1024"/>
      <c r="AJ79" s="1024"/>
      <c r="AK79" s="1024"/>
      <c r="AL79" s="1024"/>
      <c r="AM79" s="1024"/>
      <c r="AN79" s="1024"/>
      <c r="AO79" s="1024"/>
      <c r="AP79" s="1025"/>
      <c r="AQ79" s="1025"/>
      <c r="AR79" s="1025"/>
      <c r="AS79" s="1025"/>
      <c r="AT79" s="1025"/>
      <c r="AU79" s="1025"/>
      <c r="AV79" s="1025"/>
      <c r="AW79" s="1025"/>
      <c r="AX79" s="1025"/>
      <c r="AY79" s="1025"/>
      <c r="AZ79" s="1021" t="str">
        <f>IF(BA81="N",BQ79,IF(BR81=0,"",IF(BA81="Y",SUM(BQ79/BP79),"")))</f>
        <v/>
      </c>
      <c r="BA79" s="1021"/>
      <c r="BB79" s="1021"/>
      <c r="BC79" s="1021"/>
      <c r="BD79" s="1022"/>
      <c r="BE79" s="47"/>
      <c r="BF79" s="62"/>
      <c r="BG79" s="57"/>
      <c r="BH79" s="57"/>
      <c r="BI79" s="57"/>
      <c r="BJ79" s="60" t="s">
        <v>227</v>
      </c>
      <c r="BK79" s="60">
        <v>1</v>
      </c>
      <c r="BL79" s="163">
        <v>2</v>
      </c>
      <c r="BM79" s="60">
        <v>3</v>
      </c>
      <c r="BN79" s="60">
        <v>4</v>
      </c>
      <c r="BO79" s="60">
        <v>5</v>
      </c>
      <c r="BP79" s="65">
        <f>IF(BA81="N",8,IF(BR81=0,0,IF(BP81="",0,8)))</f>
        <v>0</v>
      </c>
      <c r="BQ79" s="65">
        <f>SUM(BQ81:BQ92)</f>
        <v>0</v>
      </c>
      <c r="BR79" s="164" t="str">
        <f>IF(BA81="N",0,IF(BP79=0,"",IF(SUM(BQ79/BP79)&gt;1,1,SUM(BQ79/BP79))))</f>
        <v/>
      </c>
      <c r="BS79" s="57"/>
      <c r="BT79" s="57"/>
      <c r="BU79" s="57"/>
      <c r="BV79" s="57"/>
      <c r="BW79" s="57"/>
      <c r="BX79" s="57"/>
      <c r="BY79" s="57"/>
      <c r="BZ79" s="57"/>
      <c r="CA79" s="57"/>
      <c r="CB79" s="57"/>
      <c r="CC79" s="57"/>
      <c r="CD79" s="57"/>
      <c r="CE79" s="57"/>
      <c r="CF79" s="57"/>
      <c r="CG79" s="57"/>
      <c r="CH79" s="57"/>
      <c r="CI79" s="57"/>
      <c r="CJ79" s="57"/>
      <c r="CK79" s="57"/>
    </row>
    <row r="80" spans="1:89" s="19" customFormat="1" ht="3.75" customHeight="1">
      <c r="A80" s="95"/>
      <c r="B80" s="129"/>
      <c r="C80" s="159"/>
      <c r="D80" s="129"/>
      <c r="E80" s="159"/>
      <c r="F80" s="234"/>
      <c r="G80" s="39"/>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40"/>
      <c r="BA80" s="40"/>
      <c r="BB80" s="40"/>
      <c r="BC80" s="40"/>
      <c r="BD80" s="128"/>
      <c r="BE80" s="174"/>
      <c r="BF80" s="62"/>
      <c r="BG80" s="57"/>
      <c r="BH80" s="57"/>
      <c r="BI80" s="57"/>
      <c r="BJ80" s="85"/>
      <c r="BK80" s="77"/>
      <c r="BL80" s="77"/>
      <c r="BM80" s="58"/>
      <c r="BN80" s="58"/>
      <c r="BO80" s="58"/>
      <c r="BP80" s="78"/>
      <c r="BQ80" s="78"/>
      <c r="BR80" s="79"/>
      <c r="BS80" s="57"/>
      <c r="BT80" s="57"/>
      <c r="BU80" s="57"/>
      <c r="BV80" s="57"/>
      <c r="BW80" s="57"/>
      <c r="BX80" s="57"/>
      <c r="BY80" s="57"/>
      <c r="BZ80" s="57"/>
      <c r="CA80" s="57"/>
      <c r="CB80" s="57"/>
      <c r="CC80" s="57"/>
      <c r="CD80" s="57"/>
      <c r="CE80" s="57"/>
      <c r="CF80" s="57"/>
      <c r="CG80" s="57"/>
      <c r="CH80" s="57"/>
      <c r="CI80" s="57"/>
      <c r="CJ80" s="57"/>
      <c r="CK80" s="57"/>
    </row>
    <row r="81" spans="1:89" s="19" customFormat="1">
      <c r="A81" s="95"/>
      <c r="B81" s="129"/>
      <c r="C81" s="159"/>
      <c r="D81" s="129"/>
      <c r="E81" s="159"/>
      <c r="F81" s="234"/>
      <c r="G81" s="236" t="str">
        <f>CONCATENATE(E79,".1")</f>
        <v>5.4.1</v>
      </c>
      <c r="H81" s="133"/>
      <c r="I81" s="134" t="s">
        <v>3</v>
      </c>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55" t="s">
        <v>12</v>
      </c>
      <c r="AX81" s="134"/>
      <c r="AY81" s="135"/>
      <c r="AZ81" s="130"/>
      <c r="BA81" s="1011"/>
      <c r="BB81" s="1012"/>
      <c r="BC81" s="1013"/>
      <c r="BD81" s="130"/>
      <c r="BE81" s="174"/>
      <c r="BF81" s="62"/>
      <c r="BG81" s="57"/>
      <c r="BH81" s="57"/>
      <c r="BI81" s="57"/>
      <c r="BJ81" s="64" t="s">
        <v>88</v>
      </c>
      <c r="BK81" s="76" t="s">
        <v>16</v>
      </c>
      <c r="BL81" s="76" t="s">
        <v>16</v>
      </c>
      <c r="BM81" s="76" t="s">
        <v>16</v>
      </c>
      <c r="BN81" s="76" t="s">
        <v>16</v>
      </c>
      <c r="BO81" s="76" t="s">
        <v>16</v>
      </c>
      <c r="BP81" s="124" t="str">
        <f>IF(OR(BA81="x",BA81=""),"",IF(AND($BO$28=1,BK81&lt;&gt;""),1,IF(AND($BO$28=2,BL81&lt;&gt;""),1,IF(AND($BO$28=3,BM81&lt;&gt;""),1,IF(AND($BO$28=4,BN81&lt;&gt;""),1,IF(AND($BO$28=5,BO81&lt;&gt;""),1,0))))))</f>
        <v/>
      </c>
      <c r="BQ81" s="65">
        <f>IF(BR81=0,0,IF(OR(BA81="x",BA81=""),0,IF(BA81="Y",2,0)))</f>
        <v>0</v>
      </c>
      <c r="BR81" s="126">
        <f>IF(BA81="N",0,SUM(BK82:BO82))</f>
        <v>1</v>
      </c>
      <c r="BS81" s="57"/>
      <c r="BT81" s="57"/>
      <c r="BU81" s="57"/>
      <c r="BV81" s="57"/>
      <c r="BW81" s="57"/>
      <c r="BX81" s="57"/>
      <c r="BY81" s="57"/>
      <c r="BZ81" s="57"/>
      <c r="CA81" s="57"/>
      <c r="CB81" s="57"/>
      <c r="CC81" s="57"/>
      <c r="CD81" s="57"/>
      <c r="CE81" s="57"/>
      <c r="CF81" s="57"/>
      <c r="CG81" s="57"/>
      <c r="CH81" s="57"/>
      <c r="CI81" s="57"/>
      <c r="CJ81" s="57"/>
      <c r="CK81" s="57"/>
    </row>
    <row r="82" spans="1:89" s="19" customFormat="1" ht="3.5" customHeight="1">
      <c r="A82" s="95"/>
      <c r="B82" s="129"/>
      <c r="C82" s="159"/>
      <c r="D82" s="129"/>
      <c r="E82" s="159"/>
      <c r="F82" s="234"/>
      <c r="G82" s="132"/>
      <c r="H82" s="136"/>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8"/>
      <c r="AZ82" s="130"/>
      <c r="BA82" s="129"/>
      <c r="BB82" s="129"/>
      <c r="BC82" s="129"/>
      <c r="BD82" s="130"/>
      <c r="BE82" s="174"/>
      <c r="BF82" s="62"/>
      <c r="BG82" s="57"/>
      <c r="BH82" s="57"/>
      <c r="BI82" s="57"/>
      <c r="BJ82" s="125"/>
      <c r="BK82" s="126">
        <f>IF(AND($BO$28=1,BK81&lt;&gt;""),1,0)</f>
        <v>1</v>
      </c>
      <c r="BL82" s="126">
        <f>IF(AND($BO$28=2,BL81&lt;&gt;""),1,0)</f>
        <v>0</v>
      </c>
      <c r="BM82" s="126">
        <f>IF(AND($BO$28=3,BM81&lt;&gt;""),1,0)</f>
        <v>0</v>
      </c>
      <c r="BN82" s="126">
        <f>IF(AND($BO$28=4,BN81&lt;&gt;""),1,0)</f>
        <v>0</v>
      </c>
      <c r="BO82" s="126">
        <f>IF(AND($BO$28=5,BO81&lt;&gt;""),1,0)</f>
        <v>0</v>
      </c>
      <c r="BP82" s="78"/>
      <c r="BQ82" s="78"/>
      <c r="BR82" s="84"/>
      <c r="BS82" s="57"/>
      <c r="BT82" s="57"/>
      <c r="BU82" s="57"/>
      <c r="BV82" s="57"/>
      <c r="BW82" s="57"/>
      <c r="BX82" s="57"/>
      <c r="BY82" s="57"/>
      <c r="BZ82" s="57"/>
      <c r="CA82" s="57"/>
      <c r="CB82" s="57"/>
      <c r="CC82" s="57"/>
      <c r="CD82" s="57"/>
      <c r="CE82" s="57"/>
      <c r="CF82" s="57"/>
      <c r="CG82" s="57"/>
      <c r="CH82" s="57"/>
      <c r="CI82" s="57"/>
      <c r="CJ82" s="57"/>
      <c r="CK82" s="57"/>
    </row>
    <row r="83" spans="1:89" s="19" customFormat="1">
      <c r="A83" s="95"/>
      <c r="B83" s="129"/>
      <c r="C83" s="159"/>
      <c r="D83" s="129"/>
      <c r="E83" s="159"/>
      <c r="F83" s="234"/>
      <c r="G83" s="236" t="str">
        <f>CONCATENATE(E79,".2")</f>
        <v>5.4.2</v>
      </c>
      <c r="H83" s="133"/>
      <c r="I83" s="134" t="s">
        <v>329</v>
      </c>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5"/>
      <c r="AZ83" s="130"/>
      <c r="BA83" s="1011"/>
      <c r="BB83" s="1012"/>
      <c r="BC83" s="1013"/>
      <c r="BD83" s="130"/>
      <c r="BE83" s="174"/>
      <c r="BF83" s="62"/>
      <c r="BG83" s="57"/>
      <c r="BH83" s="57"/>
      <c r="BI83" s="57"/>
      <c r="BJ83" s="147"/>
      <c r="BK83" s="149"/>
      <c r="BL83" s="149"/>
      <c r="BM83" s="149"/>
      <c r="BN83" s="149"/>
      <c r="BO83" s="149"/>
      <c r="BP83" s="124" t="str">
        <f>IF(OR(BA83="x",BA83=""),"",IF(AND($BO$28=1,BK83&lt;&gt;""),1,IF(AND($BO$28=2,BL83&lt;&gt;""),1,IF(AND($BO$28=3,BM83&lt;&gt;""),1,IF(AND($BO$28=4,BN83&lt;&gt;""),1,IF(AND($BO$28=5,BO83&lt;&gt;""),1,0))))))</f>
        <v/>
      </c>
      <c r="BQ83" s="65">
        <f>IF(BR81=0,0,IF(OR(BA83="x",BA83=""),0,BA83))</f>
        <v>0</v>
      </c>
      <c r="BR83" s="151"/>
      <c r="BS83" s="57"/>
      <c r="BT83" s="57"/>
      <c r="BU83" s="57"/>
      <c r="BV83" s="57"/>
      <c r="BW83" s="57"/>
      <c r="BX83" s="57"/>
      <c r="BY83" s="57"/>
      <c r="BZ83" s="57"/>
      <c r="CA83" s="57"/>
      <c r="CB83" s="57"/>
      <c r="CC83" s="57"/>
      <c r="CD83" s="57"/>
      <c r="CE83" s="57"/>
      <c r="CF83" s="57"/>
      <c r="CG83" s="57"/>
      <c r="CH83" s="57"/>
      <c r="CI83" s="57"/>
      <c r="CJ83" s="57"/>
      <c r="CK83" s="57"/>
    </row>
    <row r="84" spans="1:89" s="140" customFormat="1">
      <c r="A84" s="95"/>
      <c r="B84" s="144"/>
      <c r="C84" s="160"/>
      <c r="D84" s="144"/>
      <c r="E84" s="160"/>
      <c r="F84" s="238"/>
      <c r="G84" s="141"/>
      <c r="H84" s="142"/>
      <c r="I84" s="143" t="s">
        <v>4</v>
      </c>
      <c r="J84" s="144"/>
      <c r="K84" s="316" t="s">
        <v>326</v>
      </c>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44"/>
      <c r="AU84" s="144"/>
      <c r="AV84" s="144"/>
      <c r="AW84" s="144"/>
      <c r="AX84" s="144"/>
      <c r="AY84" s="145"/>
      <c r="AZ84" s="146"/>
      <c r="BA84" s="144"/>
      <c r="BB84" s="144"/>
      <c r="BC84" s="144"/>
      <c r="BD84" s="146"/>
      <c r="BE84" s="175"/>
      <c r="BF84" s="147"/>
      <c r="BG84" s="148"/>
      <c r="BH84" s="148"/>
      <c r="BI84" s="148"/>
      <c r="BJ84" s="147"/>
      <c r="BK84" s="149"/>
      <c r="BL84" s="149"/>
      <c r="BM84" s="149"/>
      <c r="BN84" s="149"/>
      <c r="BO84" s="149"/>
      <c r="BP84" s="152"/>
      <c r="BQ84" s="152"/>
      <c r="BR84" s="151"/>
      <c r="BS84" s="148"/>
      <c r="BT84" s="148"/>
      <c r="BU84" s="148"/>
      <c r="BV84" s="148"/>
      <c r="BW84" s="148"/>
      <c r="BX84" s="148"/>
      <c r="BY84" s="148"/>
      <c r="BZ84" s="148"/>
      <c r="CA84" s="148"/>
      <c r="CB84" s="148"/>
      <c r="CC84" s="148"/>
      <c r="CD84" s="148"/>
      <c r="CE84" s="148"/>
      <c r="CF84" s="148"/>
      <c r="CG84" s="148"/>
      <c r="CH84" s="148"/>
      <c r="CI84" s="148"/>
      <c r="CJ84" s="148"/>
      <c r="CK84" s="148"/>
    </row>
    <row r="85" spans="1:89" s="140" customFormat="1">
      <c r="A85" s="95"/>
      <c r="B85" s="144"/>
      <c r="C85" s="160"/>
      <c r="D85" s="144"/>
      <c r="E85" s="160"/>
      <c r="F85" s="238"/>
      <c r="G85" s="141"/>
      <c r="H85" s="142"/>
      <c r="I85" s="143" t="s">
        <v>5</v>
      </c>
      <c r="J85" s="144"/>
      <c r="K85" s="316" t="s">
        <v>325</v>
      </c>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44"/>
      <c r="AU85" s="144"/>
      <c r="AV85" s="144"/>
      <c r="AW85" s="144"/>
      <c r="AX85" s="144"/>
      <c r="AY85" s="145"/>
      <c r="AZ85" s="146"/>
      <c r="BA85" s="144"/>
      <c r="BB85" s="144"/>
      <c r="BC85" s="144"/>
      <c r="BD85" s="146"/>
      <c r="BE85" s="175"/>
      <c r="BF85" s="147"/>
      <c r="BG85" s="148"/>
      <c r="BH85" s="148"/>
      <c r="BI85" s="148"/>
      <c r="BJ85" s="147"/>
      <c r="BK85" s="149"/>
      <c r="BL85" s="149"/>
      <c r="BM85" s="149"/>
      <c r="BN85" s="149"/>
      <c r="BO85" s="149"/>
      <c r="BP85" s="150"/>
      <c r="BQ85" s="150"/>
      <c r="BR85" s="151"/>
      <c r="BS85" s="148"/>
      <c r="BT85" s="148"/>
      <c r="BU85" s="148"/>
      <c r="BV85" s="148"/>
      <c r="BW85" s="148"/>
      <c r="BX85" s="148"/>
      <c r="BY85" s="148"/>
      <c r="BZ85" s="148"/>
      <c r="CA85" s="148"/>
      <c r="CB85" s="148"/>
      <c r="CC85" s="148"/>
      <c r="CD85" s="148"/>
      <c r="CE85" s="148"/>
      <c r="CF85" s="148"/>
      <c r="CG85" s="148"/>
      <c r="CH85" s="148"/>
      <c r="CI85" s="148"/>
      <c r="CJ85" s="148"/>
      <c r="CK85" s="148"/>
    </row>
    <row r="86" spans="1:89" s="140" customFormat="1">
      <c r="A86" s="95"/>
      <c r="B86" s="144"/>
      <c r="C86" s="160"/>
      <c r="D86" s="144"/>
      <c r="E86" s="160"/>
      <c r="F86" s="238"/>
      <c r="G86" s="141"/>
      <c r="H86" s="142"/>
      <c r="I86" s="143" t="s">
        <v>6</v>
      </c>
      <c r="J86" s="144"/>
      <c r="K86" s="316" t="s">
        <v>327</v>
      </c>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44"/>
      <c r="AU86" s="144"/>
      <c r="AV86" s="144"/>
      <c r="AW86" s="144"/>
      <c r="AX86" s="144"/>
      <c r="AY86" s="145"/>
      <c r="AZ86" s="146"/>
      <c r="BA86" s="144"/>
      <c r="BB86" s="144"/>
      <c r="BC86" s="144"/>
      <c r="BD86" s="146"/>
      <c r="BE86" s="175"/>
      <c r="BF86" s="147"/>
      <c r="BG86" s="148"/>
      <c r="BH86" s="148"/>
      <c r="BI86" s="148"/>
      <c r="BJ86" s="147"/>
      <c r="BK86" s="149"/>
      <c r="BL86" s="149"/>
      <c r="BM86" s="149"/>
      <c r="BN86" s="149"/>
      <c r="BO86" s="149"/>
      <c r="BP86" s="150"/>
      <c r="BQ86" s="150"/>
      <c r="BR86" s="151"/>
      <c r="BS86" s="148"/>
      <c r="BT86" s="148"/>
      <c r="BU86" s="148"/>
      <c r="BV86" s="148"/>
      <c r="BW86" s="148"/>
      <c r="BX86" s="148"/>
      <c r="BY86" s="148"/>
      <c r="BZ86" s="148"/>
      <c r="CA86" s="148"/>
      <c r="CB86" s="148"/>
      <c r="CC86" s="148"/>
      <c r="CD86" s="148"/>
      <c r="CE86" s="148"/>
      <c r="CF86" s="148"/>
      <c r="CG86" s="148"/>
      <c r="CH86" s="148"/>
      <c r="CI86" s="148"/>
      <c r="CJ86" s="148"/>
      <c r="CK86" s="148"/>
    </row>
    <row r="87" spans="1:89" s="140" customFormat="1">
      <c r="A87" s="95"/>
      <c r="B87" s="144"/>
      <c r="C87" s="160"/>
      <c r="D87" s="144"/>
      <c r="E87" s="160"/>
      <c r="F87" s="238"/>
      <c r="G87" s="141"/>
      <c r="H87" s="142"/>
      <c r="I87" s="143" t="s">
        <v>7</v>
      </c>
      <c r="J87" s="144"/>
      <c r="K87" s="316" t="s">
        <v>377</v>
      </c>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44"/>
      <c r="AU87" s="144"/>
      <c r="AV87" s="144"/>
      <c r="AW87" s="144"/>
      <c r="AX87" s="144"/>
      <c r="AY87" s="145"/>
      <c r="AZ87" s="146"/>
      <c r="BA87" s="144"/>
      <c r="BB87" s="144"/>
      <c r="BC87" s="144"/>
      <c r="BD87" s="146"/>
      <c r="BE87" s="175"/>
      <c r="BF87" s="147"/>
      <c r="BG87" s="148"/>
      <c r="BH87" s="148"/>
      <c r="BI87" s="148"/>
      <c r="BJ87" s="147"/>
      <c r="BK87" s="149"/>
      <c r="BL87" s="149"/>
      <c r="BM87" s="149"/>
      <c r="BN87" s="149"/>
      <c r="BO87" s="149"/>
      <c r="BP87" s="150"/>
      <c r="BQ87" s="150"/>
      <c r="BR87" s="151"/>
      <c r="BS87" s="148"/>
      <c r="BT87" s="148"/>
      <c r="BU87" s="148"/>
      <c r="BV87" s="148"/>
      <c r="BW87" s="148"/>
      <c r="BX87" s="148"/>
      <c r="BY87" s="148"/>
      <c r="BZ87" s="148"/>
      <c r="CA87" s="148"/>
      <c r="CB87" s="148"/>
      <c r="CC87" s="148"/>
      <c r="CD87" s="148"/>
      <c r="CE87" s="148"/>
      <c r="CF87" s="148"/>
      <c r="CG87" s="148"/>
      <c r="CH87" s="148"/>
      <c r="CI87" s="148"/>
      <c r="CJ87" s="148"/>
      <c r="CK87" s="148"/>
    </row>
    <row r="88" spans="1:89" s="140" customFormat="1">
      <c r="A88" s="95"/>
      <c r="B88" s="144"/>
      <c r="C88" s="160"/>
      <c r="D88" s="144"/>
      <c r="E88" s="160"/>
      <c r="F88" s="238"/>
      <c r="G88" s="141"/>
      <c r="H88" s="142"/>
      <c r="I88" s="143" t="s">
        <v>8</v>
      </c>
      <c r="J88" s="144"/>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44"/>
      <c r="AU88" s="144"/>
      <c r="AV88" s="144"/>
      <c r="AW88" s="144"/>
      <c r="AX88" s="144"/>
      <c r="AY88" s="145"/>
      <c r="AZ88" s="146"/>
      <c r="BA88" s="144"/>
      <c r="BB88" s="144"/>
      <c r="BC88" s="144"/>
      <c r="BD88" s="146"/>
      <c r="BE88" s="175"/>
      <c r="BF88" s="147"/>
      <c r="BG88" s="148"/>
      <c r="BH88" s="148"/>
      <c r="BI88" s="148"/>
      <c r="BJ88" s="147"/>
      <c r="BK88" s="149"/>
      <c r="BL88" s="149"/>
      <c r="BM88" s="149"/>
      <c r="BN88" s="149"/>
      <c r="BO88" s="149"/>
      <c r="BP88" s="150"/>
      <c r="BQ88" s="150"/>
      <c r="BR88" s="151"/>
      <c r="BS88" s="148"/>
      <c r="BT88" s="148"/>
      <c r="BU88" s="148"/>
      <c r="BV88" s="148"/>
      <c r="BW88" s="148"/>
      <c r="BX88" s="148"/>
      <c r="BY88" s="148"/>
      <c r="BZ88" s="148"/>
      <c r="CA88" s="148"/>
      <c r="CB88" s="148"/>
      <c r="CC88" s="148"/>
      <c r="CD88" s="148"/>
      <c r="CE88" s="148"/>
      <c r="CF88" s="148"/>
      <c r="CG88" s="148"/>
      <c r="CH88" s="148"/>
      <c r="CI88" s="148"/>
      <c r="CJ88" s="148"/>
      <c r="CK88" s="148"/>
    </row>
    <row r="89" spans="1:89" s="19" customFormat="1" ht="3.75" customHeight="1">
      <c r="A89" s="95"/>
      <c r="B89" s="129"/>
      <c r="C89" s="159"/>
      <c r="D89" s="129"/>
      <c r="E89" s="159"/>
      <c r="F89" s="234"/>
      <c r="G89" s="132"/>
      <c r="H89" s="136"/>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8"/>
      <c r="AZ89" s="130"/>
      <c r="BA89" s="129"/>
      <c r="BB89" s="129"/>
      <c r="BC89" s="129"/>
      <c r="BD89" s="130"/>
      <c r="BE89" s="174"/>
      <c r="BF89" s="62"/>
      <c r="BG89" s="57"/>
      <c r="BH89" s="57"/>
      <c r="BI89" s="57"/>
      <c r="BJ89" s="62"/>
      <c r="BK89" s="58"/>
      <c r="BL89" s="58"/>
      <c r="BM89" s="58"/>
      <c r="BN89" s="58"/>
      <c r="BO89" s="58"/>
      <c r="BP89" s="131"/>
      <c r="BQ89" s="131"/>
      <c r="BR89" s="84"/>
      <c r="BS89" s="57"/>
      <c r="BT89" s="57"/>
      <c r="BU89" s="57"/>
      <c r="BV89" s="57"/>
      <c r="BW89" s="57"/>
      <c r="BX89" s="57"/>
      <c r="BY89" s="57"/>
      <c r="BZ89" s="57"/>
      <c r="CA89" s="57"/>
      <c r="CB89" s="57"/>
      <c r="CC89" s="57"/>
      <c r="CD89" s="57"/>
      <c r="CE89" s="57"/>
      <c r="CF89" s="57"/>
      <c r="CG89" s="57"/>
      <c r="CH89" s="57"/>
      <c r="CI89" s="57"/>
      <c r="CJ89" s="57"/>
      <c r="CK89" s="57"/>
    </row>
    <row r="90" spans="1:89" s="19" customFormat="1">
      <c r="A90" s="95"/>
      <c r="B90" s="129"/>
      <c r="C90" s="159"/>
      <c r="D90" s="129"/>
      <c r="E90" s="159"/>
      <c r="F90" s="234"/>
      <c r="G90" s="236" t="str">
        <f>CONCATENATE(E79,".3")</f>
        <v>5.4.3</v>
      </c>
      <c r="H90" s="133"/>
      <c r="I90" s="134" t="s">
        <v>328</v>
      </c>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5"/>
      <c r="AZ90" s="130"/>
      <c r="BA90" s="1011"/>
      <c r="BB90" s="1012"/>
      <c r="BC90" s="1013"/>
      <c r="BD90" s="130"/>
      <c r="BE90" s="174"/>
      <c r="BF90" s="62"/>
      <c r="BG90" s="57"/>
      <c r="BH90" s="57"/>
      <c r="BI90" s="57"/>
      <c r="BJ90" s="147"/>
      <c r="BK90" s="149"/>
      <c r="BL90" s="149"/>
      <c r="BM90" s="149"/>
      <c r="BN90" s="149"/>
      <c r="BO90" s="149"/>
      <c r="BP90" s="124" t="str">
        <f>IF(OR(BA90="x",BA90=""),"",IF(AND($BO$28=1,BK90&lt;&gt;""),1,IF(AND($BO$28=2,BL90&lt;&gt;""),1,IF(AND($BO$28=3,BM90&lt;&gt;""),1,IF(AND($BO$28=4,BN90&lt;&gt;""),1,IF(AND($BO$28=5,BO90&lt;&gt;""),1,0))))))</f>
        <v/>
      </c>
      <c r="BQ90" s="65">
        <f>IF(BR81=0,0,IF(OR(BA90="x",BA90=""),0,BA90))</f>
        <v>0</v>
      </c>
      <c r="BR90" s="151"/>
      <c r="BS90" s="57"/>
      <c r="BT90" s="57"/>
      <c r="BU90" s="57"/>
      <c r="BV90" s="57"/>
      <c r="BW90" s="57"/>
      <c r="BX90" s="57"/>
      <c r="BY90" s="57"/>
      <c r="BZ90" s="57"/>
      <c r="CA90" s="57"/>
      <c r="CB90" s="57"/>
      <c r="CC90" s="57"/>
      <c r="CD90" s="57"/>
      <c r="CE90" s="57"/>
      <c r="CF90" s="57"/>
      <c r="CG90" s="57"/>
      <c r="CH90" s="57"/>
      <c r="CI90" s="57"/>
      <c r="CJ90" s="57"/>
      <c r="CK90" s="57"/>
    </row>
    <row r="91" spans="1:89" s="19" customFormat="1" ht="3.75" customHeight="1">
      <c r="A91" s="95"/>
      <c r="B91" s="129"/>
      <c r="C91" s="159"/>
      <c r="D91" s="129"/>
      <c r="E91" s="159"/>
      <c r="F91" s="234"/>
      <c r="G91" s="132"/>
      <c r="H91" s="136"/>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8"/>
      <c r="AZ91" s="130"/>
      <c r="BA91" s="129"/>
      <c r="BB91" s="129"/>
      <c r="BC91" s="129"/>
      <c r="BD91" s="130"/>
      <c r="BE91" s="174"/>
      <c r="BF91" s="62"/>
      <c r="BG91" s="57"/>
      <c r="BH91" s="57"/>
      <c r="BI91" s="57"/>
      <c r="BJ91" s="147"/>
      <c r="BK91" s="149"/>
      <c r="BL91" s="149"/>
      <c r="BM91" s="149"/>
      <c r="BN91" s="149"/>
      <c r="BO91" s="149"/>
      <c r="BP91" s="78"/>
      <c r="BQ91" s="78"/>
      <c r="BR91" s="84"/>
      <c r="BS91" s="57"/>
      <c r="BT91" s="57"/>
      <c r="BU91" s="57"/>
      <c r="BV91" s="57"/>
      <c r="BW91" s="57"/>
      <c r="BX91" s="57"/>
      <c r="BY91" s="57"/>
      <c r="BZ91" s="57"/>
      <c r="CA91" s="57"/>
      <c r="CB91" s="57"/>
      <c r="CC91" s="57"/>
      <c r="CD91" s="57"/>
      <c r="CE91" s="57"/>
      <c r="CF91" s="57"/>
      <c r="CG91" s="57"/>
      <c r="CH91" s="57"/>
      <c r="CI91" s="57"/>
      <c r="CJ91" s="57"/>
      <c r="CK91" s="57"/>
    </row>
    <row r="92" spans="1:89" s="19" customFormat="1">
      <c r="A92" s="95"/>
      <c r="B92" s="129"/>
      <c r="C92" s="159"/>
      <c r="D92" s="129"/>
      <c r="E92" s="159"/>
      <c r="F92" s="234"/>
      <c r="G92" s="236" t="str">
        <f>CONCATENATE(E79,".4")</f>
        <v>5.4.4</v>
      </c>
      <c r="H92" s="133"/>
      <c r="I92" s="134" t="s">
        <v>9</v>
      </c>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5"/>
      <c r="AZ92" s="130"/>
      <c r="BA92" s="1011"/>
      <c r="BB92" s="1012"/>
      <c r="BC92" s="1013"/>
      <c r="BD92" s="130"/>
      <c r="BE92" s="174"/>
      <c r="BF92" s="62"/>
      <c r="BG92" s="57"/>
      <c r="BH92" s="57"/>
      <c r="BI92" s="57"/>
      <c r="BJ92" s="147"/>
      <c r="BK92" s="149"/>
      <c r="BL92" s="149"/>
      <c r="BM92" s="149"/>
      <c r="BN92" s="149"/>
      <c r="BO92" s="149"/>
      <c r="BP92" s="124" t="str">
        <f>IF(OR(BA92="x",BA92=""),"",IF(AND($BO$28=1,BK92&lt;&gt;""),1,IF(AND($BO$28=2,BL92&lt;&gt;""),1,IF(AND($BO$28=3,BM92&lt;&gt;""),1,IF(AND($BO$28=4,BN92&lt;&gt;""),1,IF(AND($BO$28=5,BO92&lt;&gt;""),1,0))))))</f>
        <v/>
      </c>
      <c r="BQ92" s="65">
        <f>IF(BR81=0,0,IF(OR(BA92="x",BA92=""),0,BA92))</f>
        <v>0</v>
      </c>
      <c r="BR92" s="151"/>
      <c r="BS92" s="57"/>
      <c r="BT92" s="57"/>
      <c r="BU92" s="57"/>
      <c r="BV92" s="57"/>
      <c r="BW92" s="57"/>
      <c r="BX92" s="57"/>
      <c r="BY92" s="57"/>
      <c r="BZ92" s="57"/>
      <c r="CA92" s="57"/>
      <c r="CB92" s="57"/>
      <c r="CC92" s="57"/>
      <c r="CD92" s="57"/>
      <c r="CE92" s="57"/>
      <c r="CF92" s="57"/>
      <c r="CG92" s="57"/>
      <c r="CH92" s="57"/>
      <c r="CI92" s="57"/>
      <c r="CJ92" s="57"/>
      <c r="CK92" s="57"/>
    </row>
    <row r="93" spans="1:89" s="19" customFormat="1" ht="3.75" customHeight="1">
      <c r="A93" s="95"/>
      <c r="B93" s="129"/>
      <c r="C93" s="159"/>
      <c r="D93" s="129"/>
      <c r="E93" s="159"/>
      <c r="F93" s="234"/>
      <c r="G93" s="132"/>
      <c r="H93" s="136"/>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8"/>
      <c r="AZ93" s="130"/>
      <c r="BA93" s="129"/>
      <c r="BB93" s="129"/>
      <c r="BC93" s="129"/>
      <c r="BD93" s="130"/>
      <c r="BE93" s="174"/>
      <c r="BF93" s="62"/>
      <c r="BG93" s="57"/>
      <c r="BH93" s="57"/>
      <c r="BI93" s="57"/>
      <c r="BJ93" s="147"/>
      <c r="BK93" s="149"/>
      <c r="BL93" s="149"/>
      <c r="BM93" s="149"/>
      <c r="BN93" s="149"/>
      <c r="BO93" s="149"/>
      <c r="BP93" s="78"/>
      <c r="BQ93" s="78"/>
      <c r="BR93" s="84"/>
      <c r="BS93" s="57"/>
      <c r="BT93" s="57"/>
      <c r="BU93" s="57"/>
      <c r="BV93" s="57"/>
      <c r="BW93" s="57"/>
      <c r="BX93" s="57"/>
      <c r="BY93" s="57"/>
      <c r="BZ93" s="57"/>
      <c r="CA93" s="57"/>
      <c r="CB93" s="57"/>
      <c r="CC93" s="57"/>
      <c r="CD93" s="57"/>
      <c r="CE93" s="57"/>
      <c r="CF93" s="57"/>
      <c r="CG93" s="57"/>
      <c r="CH93" s="57"/>
      <c r="CI93" s="57"/>
      <c r="CJ93" s="57"/>
      <c r="CK93" s="57"/>
    </row>
    <row r="94" spans="1:89" s="19" customFormat="1">
      <c r="A94" s="95"/>
      <c r="B94" s="129"/>
      <c r="C94" s="159"/>
      <c r="D94" s="129"/>
      <c r="E94" s="159"/>
      <c r="F94" s="234"/>
      <c r="G94" s="127"/>
      <c r="H94" s="128"/>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30"/>
      <c r="BA94" s="129"/>
      <c r="BB94" s="129"/>
      <c r="BC94" s="129"/>
      <c r="BD94" s="130"/>
      <c r="BE94" s="174"/>
      <c r="BF94" s="62"/>
      <c r="BG94" s="57"/>
      <c r="BH94" s="57"/>
      <c r="BI94" s="57"/>
      <c r="BJ94" s="62"/>
      <c r="BK94" s="265" t="s">
        <v>228</v>
      </c>
      <c r="BL94" s="266"/>
      <c r="BM94" s="266"/>
      <c r="BN94" s="266"/>
      <c r="BO94" s="267"/>
      <c r="BP94" s="131"/>
      <c r="BQ94" s="131"/>
      <c r="BR94" s="84"/>
      <c r="BS94" s="57"/>
      <c r="BT94" s="57"/>
      <c r="BU94" s="57"/>
      <c r="BV94" s="57"/>
      <c r="BW94" s="57"/>
      <c r="BX94" s="57"/>
      <c r="BY94" s="57"/>
      <c r="BZ94" s="57"/>
      <c r="CA94" s="57"/>
      <c r="CB94" s="57"/>
      <c r="CC94" s="57"/>
      <c r="CD94" s="57"/>
      <c r="CE94" s="57"/>
      <c r="CF94" s="57"/>
      <c r="CG94" s="57"/>
      <c r="CH94" s="57"/>
      <c r="CI94" s="57"/>
      <c r="CJ94" s="57"/>
      <c r="CK94" s="57"/>
    </row>
    <row r="95" spans="1:89" s="19" customFormat="1">
      <c r="A95" s="95"/>
      <c r="B95" s="129"/>
      <c r="C95" s="159"/>
      <c r="D95" s="129"/>
      <c r="E95" s="237" t="str">
        <f>CONCATENATE($C$29,"5")</f>
        <v>5.5</v>
      </c>
      <c r="F95" s="235"/>
      <c r="G95" s="1023" t="str">
        <f>IF(F21="","",F21)</f>
        <v>Product Integrity</v>
      </c>
      <c r="H95" s="1024"/>
      <c r="I95" s="1024"/>
      <c r="J95" s="1024"/>
      <c r="K95" s="1024"/>
      <c r="L95" s="1024"/>
      <c r="M95" s="1024"/>
      <c r="N95" s="1024"/>
      <c r="O95" s="1024"/>
      <c r="P95" s="1024"/>
      <c r="Q95" s="1024"/>
      <c r="R95" s="1024"/>
      <c r="S95" s="1024"/>
      <c r="T95" s="1024"/>
      <c r="U95" s="1024"/>
      <c r="V95" s="1024"/>
      <c r="W95" s="1024"/>
      <c r="X95" s="1024"/>
      <c r="Y95" s="1024"/>
      <c r="Z95" s="1024"/>
      <c r="AA95" s="1024"/>
      <c r="AB95" s="1024"/>
      <c r="AC95" s="1024"/>
      <c r="AD95" s="1024"/>
      <c r="AE95" s="1024"/>
      <c r="AF95" s="1024"/>
      <c r="AG95" s="1024"/>
      <c r="AH95" s="1024"/>
      <c r="AI95" s="1024"/>
      <c r="AJ95" s="1024"/>
      <c r="AK95" s="1024"/>
      <c r="AL95" s="1024"/>
      <c r="AM95" s="1024"/>
      <c r="AN95" s="1024"/>
      <c r="AO95" s="1024"/>
      <c r="AP95" s="1025"/>
      <c r="AQ95" s="1025"/>
      <c r="AR95" s="1025"/>
      <c r="AS95" s="1025"/>
      <c r="AT95" s="1025"/>
      <c r="AU95" s="1025"/>
      <c r="AV95" s="1025"/>
      <c r="AW95" s="1025"/>
      <c r="AX95" s="1025"/>
      <c r="AY95" s="1025"/>
      <c r="AZ95" s="1021" t="str">
        <f>IF(BA97="N",BQ95,IF(BR97=0,"",IF(BA97="Y",SUM(BQ95/BP95),"")))</f>
        <v/>
      </c>
      <c r="BA95" s="1021"/>
      <c r="BB95" s="1021"/>
      <c r="BC95" s="1021"/>
      <c r="BD95" s="1022"/>
      <c r="BE95" s="47"/>
      <c r="BF95" s="62"/>
      <c r="BG95" s="57"/>
      <c r="BH95" s="57"/>
      <c r="BI95" s="57"/>
      <c r="BJ95" s="60" t="s">
        <v>227</v>
      </c>
      <c r="BK95" s="60">
        <v>1</v>
      </c>
      <c r="BL95" s="163">
        <v>2</v>
      </c>
      <c r="BM95" s="60">
        <v>3</v>
      </c>
      <c r="BN95" s="60">
        <v>4</v>
      </c>
      <c r="BO95" s="60">
        <v>5</v>
      </c>
      <c r="BP95" s="65">
        <f>IF(BA97="N",8,IF(BR97=0,0,IF(BP97="",0,8)))</f>
        <v>0</v>
      </c>
      <c r="BQ95" s="65">
        <f>SUM(BQ97:BQ108)</f>
        <v>0</v>
      </c>
      <c r="BR95" s="164" t="str">
        <f>IF(BA97="N",0,IF(BP95=0,"",IF(SUM(BQ95/BP95)&gt;1,1,SUM(BQ95/BP95))))</f>
        <v/>
      </c>
      <c r="BS95" s="57"/>
      <c r="BT95" s="57"/>
      <c r="BU95" s="57"/>
      <c r="BV95" s="57"/>
      <c r="BW95" s="57"/>
      <c r="BX95" s="57"/>
      <c r="BY95" s="57"/>
      <c r="BZ95" s="57"/>
      <c r="CA95" s="57"/>
      <c r="CB95" s="57"/>
      <c r="CC95" s="57"/>
      <c r="CD95" s="57"/>
      <c r="CE95" s="57"/>
      <c r="CF95" s="57"/>
      <c r="CG95" s="57"/>
      <c r="CH95" s="57"/>
      <c r="CI95" s="57"/>
      <c r="CJ95" s="57"/>
      <c r="CK95" s="57"/>
    </row>
    <row r="96" spans="1:89" s="19" customFormat="1" ht="3.75" customHeight="1">
      <c r="A96" s="95"/>
      <c r="B96" s="129"/>
      <c r="C96" s="159"/>
      <c r="D96" s="129"/>
      <c r="E96" s="159"/>
      <c r="F96" s="234"/>
      <c r="G96" s="39"/>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40"/>
      <c r="BA96" s="40"/>
      <c r="BB96" s="40"/>
      <c r="BC96" s="40"/>
      <c r="BD96" s="128"/>
      <c r="BE96" s="174"/>
      <c r="BF96" s="62"/>
      <c r="BG96" s="57"/>
      <c r="BH96" s="57"/>
      <c r="BI96" s="57"/>
      <c r="BJ96" s="85"/>
      <c r="BK96" s="77"/>
      <c r="BL96" s="77"/>
      <c r="BM96" s="58"/>
      <c r="BN96" s="58"/>
      <c r="BO96" s="58"/>
      <c r="BP96" s="78"/>
      <c r="BQ96" s="78"/>
      <c r="BR96" s="79"/>
      <c r="BS96" s="57"/>
      <c r="BT96" s="57"/>
      <c r="BU96" s="57"/>
      <c r="BV96" s="57"/>
      <c r="BW96" s="57"/>
      <c r="BX96" s="57"/>
      <c r="BY96" s="57"/>
      <c r="BZ96" s="57"/>
      <c r="CA96" s="57"/>
      <c r="CB96" s="57"/>
      <c r="CC96" s="57"/>
      <c r="CD96" s="57"/>
      <c r="CE96" s="57"/>
      <c r="CF96" s="57"/>
      <c r="CG96" s="57"/>
      <c r="CH96" s="57"/>
      <c r="CI96" s="57"/>
      <c r="CJ96" s="57"/>
      <c r="CK96" s="57"/>
    </row>
    <row r="97" spans="1:89" s="19" customFormat="1">
      <c r="A97" s="95"/>
      <c r="B97" s="129"/>
      <c r="C97" s="159"/>
      <c r="D97" s="129"/>
      <c r="E97" s="159"/>
      <c r="F97" s="234"/>
      <c r="G97" s="236" t="str">
        <f>CONCATENATE(E95,".1")</f>
        <v>5.5.1</v>
      </c>
      <c r="H97" s="133"/>
      <c r="I97" s="134" t="s">
        <v>3</v>
      </c>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55" t="s">
        <v>12</v>
      </c>
      <c r="AX97" s="134"/>
      <c r="AY97" s="135"/>
      <c r="AZ97" s="130"/>
      <c r="BA97" s="1011"/>
      <c r="BB97" s="1012"/>
      <c r="BC97" s="1013"/>
      <c r="BD97" s="130"/>
      <c r="BE97" s="174"/>
      <c r="BF97" s="62"/>
      <c r="BG97" s="57"/>
      <c r="BH97" s="57"/>
      <c r="BI97" s="57"/>
      <c r="BJ97" s="64" t="s">
        <v>88</v>
      </c>
      <c r="BK97" s="76" t="s">
        <v>16</v>
      </c>
      <c r="BL97" s="76" t="s">
        <v>16</v>
      </c>
      <c r="BM97" s="76" t="s">
        <v>16</v>
      </c>
      <c r="BN97" s="76" t="s">
        <v>16</v>
      </c>
      <c r="BO97" s="76" t="s">
        <v>16</v>
      </c>
      <c r="BP97" s="124" t="str">
        <f>IF(OR(BA97="x",BA97=""),"",IF(AND($BO$28=1,BK97&lt;&gt;""),1,IF(AND($BO$28=2,BL97&lt;&gt;""),1,IF(AND($BO$28=3,BM97&lt;&gt;""),1,IF(AND($BO$28=4,BN97&lt;&gt;""),1,IF(AND($BO$28=5,BO97&lt;&gt;""),1,0))))))</f>
        <v/>
      </c>
      <c r="BQ97" s="65">
        <f>IF(BR97=0,0,IF(OR(BA97="x",BA97=""),0,IF(BA97="Y",2,0)))</f>
        <v>0</v>
      </c>
      <c r="BR97" s="126">
        <f>IF(BA97="N",0,SUM(BK98:BO98))</f>
        <v>1</v>
      </c>
      <c r="BS97" s="57"/>
      <c r="BT97" s="57"/>
      <c r="BU97" s="57"/>
      <c r="BV97" s="57"/>
      <c r="BW97" s="57"/>
      <c r="BX97" s="57"/>
      <c r="BY97" s="57"/>
      <c r="BZ97" s="57"/>
      <c r="CA97" s="57"/>
      <c r="CB97" s="57"/>
      <c r="CC97" s="57"/>
      <c r="CD97" s="57"/>
      <c r="CE97" s="57"/>
      <c r="CF97" s="57"/>
      <c r="CG97" s="57"/>
      <c r="CH97" s="57"/>
      <c r="CI97" s="57"/>
      <c r="CJ97" s="57"/>
      <c r="CK97" s="57"/>
    </row>
    <row r="98" spans="1:89" s="19" customFormat="1" ht="3.5" customHeight="1">
      <c r="A98" s="95"/>
      <c r="B98" s="129"/>
      <c r="C98" s="159"/>
      <c r="D98" s="129"/>
      <c r="E98" s="159"/>
      <c r="F98" s="234"/>
      <c r="G98" s="132"/>
      <c r="H98" s="136"/>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8"/>
      <c r="AZ98" s="130"/>
      <c r="BA98" s="129"/>
      <c r="BB98" s="129"/>
      <c r="BC98" s="129"/>
      <c r="BD98" s="130"/>
      <c r="BE98" s="174"/>
      <c r="BF98" s="62"/>
      <c r="BG98" s="57"/>
      <c r="BH98" s="57"/>
      <c r="BI98" s="57"/>
      <c r="BJ98" s="125"/>
      <c r="BK98" s="126">
        <f>IF(AND($BO$28=1,BK97&lt;&gt;""),1,0)</f>
        <v>1</v>
      </c>
      <c r="BL98" s="126">
        <f>IF(AND($BO$28=2,BL97&lt;&gt;""),1,0)</f>
        <v>0</v>
      </c>
      <c r="BM98" s="126">
        <f>IF(AND($BO$28=3,BM97&lt;&gt;""),1,0)</f>
        <v>0</v>
      </c>
      <c r="BN98" s="126">
        <f>IF(AND($BO$28=4,BN97&lt;&gt;""),1,0)</f>
        <v>0</v>
      </c>
      <c r="BO98" s="126">
        <f>IF(AND($BO$28=5,BO97&lt;&gt;""),1,0)</f>
        <v>0</v>
      </c>
      <c r="BP98" s="78"/>
      <c r="BQ98" s="78"/>
      <c r="BR98" s="84"/>
      <c r="BS98" s="57"/>
      <c r="BT98" s="57"/>
      <c r="BU98" s="57"/>
      <c r="BV98" s="57"/>
      <c r="BW98" s="57"/>
      <c r="BX98" s="57"/>
      <c r="BY98" s="57"/>
      <c r="BZ98" s="57"/>
      <c r="CA98" s="57"/>
      <c r="CB98" s="57"/>
      <c r="CC98" s="57"/>
      <c r="CD98" s="57"/>
      <c r="CE98" s="57"/>
      <c r="CF98" s="57"/>
      <c r="CG98" s="57"/>
      <c r="CH98" s="57"/>
      <c r="CI98" s="57"/>
      <c r="CJ98" s="57"/>
      <c r="CK98" s="57"/>
    </row>
    <row r="99" spans="1:89" s="19" customFormat="1">
      <c r="A99" s="95"/>
      <c r="B99" s="129"/>
      <c r="C99" s="159"/>
      <c r="D99" s="129"/>
      <c r="E99" s="159"/>
      <c r="F99" s="234"/>
      <c r="G99" s="236" t="str">
        <f>CONCATENATE(E95,".2")</f>
        <v>5.5.2</v>
      </c>
      <c r="H99" s="133"/>
      <c r="I99" s="134" t="s">
        <v>329</v>
      </c>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5"/>
      <c r="AZ99" s="130"/>
      <c r="BA99" s="1011"/>
      <c r="BB99" s="1012"/>
      <c r="BC99" s="1013"/>
      <c r="BD99" s="130"/>
      <c r="BE99" s="174"/>
      <c r="BF99" s="62"/>
      <c r="BG99" s="57"/>
      <c r="BH99" s="57"/>
      <c r="BI99" s="57"/>
      <c r="BJ99" s="147"/>
      <c r="BK99" s="149"/>
      <c r="BL99" s="149"/>
      <c r="BM99" s="149"/>
      <c r="BN99" s="149"/>
      <c r="BO99" s="149"/>
      <c r="BP99" s="124" t="str">
        <f>IF(OR(BA99="x",BA99=""),"",IF(AND($BO$28=1,BK99&lt;&gt;""),1,IF(AND($BO$28=2,BL99&lt;&gt;""),1,IF(AND($BO$28=3,BM99&lt;&gt;""),1,IF(AND($BO$28=4,BN99&lt;&gt;""),1,IF(AND($BO$28=5,BO99&lt;&gt;""),1,0))))))</f>
        <v/>
      </c>
      <c r="BQ99" s="65">
        <f>IF(BR97=0,0,IF(OR(BA99="x",BA99=""),0,BA99))</f>
        <v>0</v>
      </c>
      <c r="BR99" s="151"/>
      <c r="BS99" s="57"/>
      <c r="BT99" s="57"/>
      <c r="BU99" s="57"/>
      <c r="BV99" s="57"/>
      <c r="BW99" s="57"/>
      <c r="BX99" s="57"/>
      <c r="BY99" s="57"/>
      <c r="BZ99" s="57"/>
      <c r="CA99" s="57"/>
      <c r="CB99" s="57"/>
      <c r="CC99" s="57"/>
      <c r="CD99" s="57"/>
      <c r="CE99" s="57"/>
      <c r="CF99" s="57"/>
      <c r="CG99" s="57"/>
      <c r="CH99" s="57"/>
      <c r="CI99" s="57"/>
      <c r="CJ99" s="57"/>
      <c r="CK99" s="57"/>
    </row>
    <row r="100" spans="1:89" s="140" customFormat="1">
      <c r="A100" s="95"/>
      <c r="B100" s="144"/>
      <c r="C100" s="160"/>
      <c r="D100" s="144"/>
      <c r="E100" s="160"/>
      <c r="F100" s="238"/>
      <c r="G100" s="141"/>
      <c r="H100" s="142"/>
      <c r="I100" s="143" t="s">
        <v>4</v>
      </c>
      <c r="J100" s="144"/>
      <c r="K100" s="316" t="s">
        <v>376</v>
      </c>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44"/>
      <c r="AU100" s="144"/>
      <c r="AV100" s="144"/>
      <c r="AW100" s="144"/>
      <c r="AX100" s="144"/>
      <c r="AY100" s="145"/>
      <c r="AZ100" s="146"/>
      <c r="BA100" s="144"/>
      <c r="BB100" s="144"/>
      <c r="BC100" s="144"/>
      <c r="BD100" s="146"/>
      <c r="BE100" s="175"/>
      <c r="BF100" s="147"/>
      <c r="BG100" s="148"/>
      <c r="BH100" s="148"/>
      <c r="BI100" s="148"/>
      <c r="BJ100" s="147"/>
      <c r="BK100" s="149"/>
      <c r="BL100" s="149"/>
      <c r="BM100" s="149"/>
      <c r="BN100" s="149"/>
      <c r="BO100" s="149"/>
      <c r="BP100" s="152"/>
      <c r="BQ100" s="152"/>
      <c r="BR100" s="151"/>
      <c r="BS100" s="148"/>
      <c r="BT100" s="148"/>
      <c r="BU100" s="148"/>
      <c r="BV100" s="148"/>
      <c r="BW100" s="148"/>
      <c r="BX100" s="148"/>
      <c r="BY100" s="148"/>
      <c r="BZ100" s="148"/>
      <c r="CA100" s="148"/>
      <c r="CB100" s="148"/>
      <c r="CC100" s="148"/>
      <c r="CD100" s="148"/>
      <c r="CE100" s="148"/>
      <c r="CF100" s="148"/>
      <c r="CG100" s="148"/>
      <c r="CH100" s="148"/>
      <c r="CI100" s="148"/>
      <c r="CJ100" s="148"/>
      <c r="CK100" s="148"/>
    </row>
    <row r="101" spans="1:89" s="140" customFormat="1">
      <c r="A101" s="95"/>
      <c r="B101" s="144"/>
      <c r="C101" s="160"/>
      <c r="D101" s="144"/>
      <c r="E101" s="160"/>
      <c r="F101" s="238"/>
      <c r="G101" s="141"/>
      <c r="H101" s="142"/>
      <c r="I101" s="143" t="s">
        <v>5</v>
      </c>
      <c r="J101" s="144"/>
      <c r="K101" s="316" t="s">
        <v>352</v>
      </c>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44"/>
      <c r="AU101" s="144"/>
      <c r="AV101" s="144"/>
      <c r="AW101" s="144"/>
      <c r="AX101" s="144"/>
      <c r="AY101" s="145"/>
      <c r="AZ101" s="146"/>
      <c r="BA101" s="144"/>
      <c r="BB101" s="144"/>
      <c r="BC101" s="144"/>
      <c r="BD101" s="146"/>
      <c r="BE101" s="175"/>
      <c r="BF101" s="147"/>
      <c r="BG101" s="148"/>
      <c r="BH101" s="148"/>
      <c r="BI101" s="148"/>
      <c r="BJ101" s="147"/>
      <c r="BK101" s="149"/>
      <c r="BL101" s="149"/>
      <c r="BM101" s="149"/>
      <c r="BN101" s="149"/>
      <c r="BO101" s="149"/>
      <c r="BP101" s="150"/>
      <c r="BQ101" s="150"/>
      <c r="BR101" s="151"/>
      <c r="BS101" s="148"/>
      <c r="BT101" s="148"/>
      <c r="BU101" s="148"/>
      <c r="BV101" s="148"/>
      <c r="BW101" s="148"/>
      <c r="BX101" s="148"/>
      <c r="BY101" s="148"/>
      <c r="BZ101" s="148"/>
      <c r="CA101" s="148"/>
      <c r="CB101" s="148"/>
      <c r="CC101" s="148"/>
      <c r="CD101" s="148"/>
      <c r="CE101" s="148"/>
      <c r="CF101" s="148"/>
      <c r="CG101" s="148"/>
      <c r="CH101" s="148"/>
      <c r="CI101" s="148"/>
      <c r="CJ101" s="148"/>
      <c r="CK101" s="148"/>
    </row>
    <row r="102" spans="1:89" s="140" customFormat="1">
      <c r="A102" s="95"/>
      <c r="B102" s="144"/>
      <c r="C102" s="160"/>
      <c r="D102" s="144"/>
      <c r="E102" s="160"/>
      <c r="F102" s="238"/>
      <c r="G102" s="141"/>
      <c r="H102" s="142"/>
      <c r="I102" s="143" t="s">
        <v>6</v>
      </c>
      <c r="J102" s="144"/>
      <c r="K102" s="316" t="s">
        <v>356</v>
      </c>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44"/>
      <c r="AU102" s="144"/>
      <c r="AV102" s="144"/>
      <c r="AW102" s="144"/>
      <c r="AX102" s="144"/>
      <c r="AY102" s="145"/>
      <c r="AZ102" s="146"/>
      <c r="BA102" s="144"/>
      <c r="BB102" s="144"/>
      <c r="BC102" s="144"/>
      <c r="BD102" s="146"/>
      <c r="BE102" s="175"/>
      <c r="BF102" s="147"/>
      <c r="BG102" s="148"/>
      <c r="BH102" s="148"/>
      <c r="BI102" s="148"/>
      <c r="BJ102" s="147"/>
      <c r="BK102" s="149"/>
      <c r="BL102" s="149"/>
      <c r="BM102" s="149"/>
      <c r="BN102" s="149"/>
      <c r="BO102" s="149"/>
      <c r="BP102" s="150"/>
      <c r="BQ102" s="150"/>
      <c r="BR102" s="151"/>
      <c r="BS102" s="148"/>
      <c r="BT102" s="148"/>
      <c r="BU102" s="148"/>
      <c r="BV102" s="148"/>
      <c r="BW102" s="148"/>
      <c r="BX102" s="148"/>
      <c r="BY102" s="148"/>
      <c r="BZ102" s="148"/>
      <c r="CA102" s="148"/>
      <c r="CB102" s="148"/>
      <c r="CC102" s="148"/>
      <c r="CD102" s="148"/>
      <c r="CE102" s="148"/>
      <c r="CF102" s="148"/>
      <c r="CG102" s="148"/>
      <c r="CH102" s="148"/>
      <c r="CI102" s="148"/>
      <c r="CJ102" s="148"/>
      <c r="CK102" s="148"/>
    </row>
    <row r="103" spans="1:89" s="140" customFormat="1">
      <c r="A103" s="95"/>
      <c r="B103" s="144"/>
      <c r="C103" s="160"/>
      <c r="D103" s="144"/>
      <c r="E103" s="160"/>
      <c r="F103" s="238"/>
      <c r="G103" s="141"/>
      <c r="H103" s="142"/>
      <c r="I103" s="143" t="s">
        <v>7</v>
      </c>
      <c r="J103" s="144"/>
      <c r="K103" s="316" t="s">
        <v>357</v>
      </c>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44"/>
      <c r="AU103" s="144"/>
      <c r="AV103" s="144"/>
      <c r="AW103" s="144"/>
      <c r="AX103" s="144"/>
      <c r="AY103" s="145"/>
      <c r="AZ103" s="146"/>
      <c r="BA103" s="144"/>
      <c r="BB103" s="144"/>
      <c r="BC103" s="144"/>
      <c r="BD103" s="146"/>
      <c r="BE103" s="175"/>
      <c r="BF103" s="147"/>
      <c r="BG103" s="148"/>
      <c r="BH103" s="148"/>
      <c r="BI103" s="148"/>
      <c r="BJ103" s="147"/>
      <c r="BK103" s="149"/>
      <c r="BL103" s="149"/>
      <c r="BM103" s="149"/>
      <c r="BN103" s="149"/>
      <c r="BO103" s="149"/>
      <c r="BP103" s="150"/>
      <c r="BQ103" s="150"/>
      <c r="BR103" s="151"/>
      <c r="BS103" s="148"/>
      <c r="BT103" s="148"/>
      <c r="BU103" s="148"/>
      <c r="BV103" s="148"/>
      <c r="BW103" s="148"/>
      <c r="BX103" s="148"/>
      <c r="BY103" s="148"/>
      <c r="BZ103" s="148"/>
      <c r="CA103" s="148"/>
      <c r="CB103" s="148"/>
      <c r="CC103" s="148"/>
      <c r="CD103" s="148"/>
      <c r="CE103" s="148"/>
      <c r="CF103" s="148"/>
      <c r="CG103" s="148"/>
      <c r="CH103" s="148"/>
      <c r="CI103" s="148"/>
      <c r="CJ103" s="148"/>
      <c r="CK103" s="148"/>
    </row>
    <row r="104" spans="1:89" s="140" customFormat="1">
      <c r="A104" s="95"/>
      <c r="B104" s="144"/>
      <c r="C104" s="160"/>
      <c r="D104" s="144"/>
      <c r="E104" s="160"/>
      <c r="F104" s="238"/>
      <c r="G104" s="141"/>
      <c r="H104" s="142"/>
      <c r="I104" s="143" t="s">
        <v>8</v>
      </c>
      <c r="J104" s="144"/>
      <c r="K104" s="316" t="s">
        <v>809</v>
      </c>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44"/>
      <c r="AU104" s="144"/>
      <c r="AV104" s="144"/>
      <c r="AW104" s="144"/>
      <c r="AX104" s="144"/>
      <c r="AY104" s="145"/>
      <c r="AZ104" s="146"/>
      <c r="BA104" s="144"/>
      <c r="BB104" s="144"/>
      <c r="BC104" s="144"/>
      <c r="BD104" s="146"/>
      <c r="BE104" s="175"/>
      <c r="BF104" s="147"/>
      <c r="BG104" s="148"/>
      <c r="BH104" s="148"/>
      <c r="BI104" s="148"/>
      <c r="BJ104" s="147"/>
      <c r="BK104" s="149"/>
      <c r="BL104" s="149"/>
      <c r="BM104" s="149"/>
      <c r="BN104" s="149"/>
      <c r="BO104" s="149"/>
      <c r="BP104" s="150"/>
      <c r="BQ104" s="150"/>
      <c r="BR104" s="151"/>
      <c r="BS104" s="148"/>
      <c r="BT104" s="148"/>
      <c r="BU104" s="148"/>
      <c r="BV104" s="148"/>
      <c r="BW104" s="148"/>
      <c r="BX104" s="148"/>
      <c r="BY104" s="148"/>
      <c r="BZ104" s="148"/>
      <c r="CA104" s="148"/>
      <c r="CB104" s="148"/>
      <c r="CC104" s="148"/>
      <c r="CD104" s="148"/>
      <c r="CE104" s="148"/>
      <c r="CF104" s="148"/>
      <c r="CG104" s="148"/>
      <c r="CH104" s="148"/>
      <c r="CI104" s="148"/>
      <c r="CJ104" s="148"/>
      <c r="CK104" s="148"/>
    </row>
    <row r="105" spans="1:89" s="19" customFormat="1" ht="3.75" customHeight="1">
      <c r="A105" s="95"/>
      <c r="B105" s="129"/>
      <c r="C105" s="159"/>
      <c r="D105" s="129"/>
      <c r="E105" s="159"/>
      <c r="F105" s="234"/>
      <c r="G105" s="132"/>
      <c r="H105" s="136"/>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8"/>
      <c r="AZ105" s="130"/>
      <c r="BA105" s="129"/>
      <c r="BB105" s="129"/>
      <c r="BC105" s="129"/>
      <c r="BD105" s="130"/>
      <c r="BE105" s="174"/>
      <c r="BF105" s="62"/>
      <c r="BG105" s="57"/>
      <c r="BH105" s="57"/>
      <c r="BI105" s="57"/>
      <c r="BJ105" s="62"/>
      <c r="BK105" s="58"/>
      <c r="BL105" s="58"/>
      <c r="BM105" s="58"/>
      <c r="BN105" s="58"/>
      <c r="BO105" s="58"/>
      <c r="BP105" s="131"/>
      <c r="BQ105" s="131"/>
      <c r="BR105" s="84"/>
      <c r="BS105" s="57"/>
      <c r="BT105" s="57"/>
      <c r="BU105" s="57"/>
      <c r="BV105" s="57"/>
      <c r="BW105" s="57"/>
      <c r="BX105" s="57"/>
      <c r="BY105" s="57"/>
      <c r="BZ105" s="57"/>
      <c r="CA105" s="57"/>
      <c r="CB105" s="57"/>
      <c r="CC105" s="57"/>
      <c r="CD105" s="57"/>
      <c r="CE105" s="57"/>
      <c r="CF105" s="57"/>
      <c r="CG105" s="57"/>
      <c r="CH105" s="57"/>
      <c r="CI105" s="57"/>
      <c r="CJ105" s="57"/>
      <c r="CK105" s="57"/>
    </row>
    <row r="106" spans="1:89" s="19" customFormat="1">
      <c r="A106" s="95"/>
      <c r="B106" s="129"/>
      <c r="C106" s="159"/>
      <c r="D106" s="129"/>
      <c r="E106" s="159"/>
      <c r="F106" s="234"/>
      <c r="G106" s="236" t="str">
        <f>CONCATENATE(E95,".3")</f>
        <v>5.5.3</v>
      </c>
      <c r="H106" s="133"/>
      <c r="I106" s="134" t="s">
        <v>328</v>
      </c>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5"/>
      <c r="AZ106" s="130"/>
      <c r="BA106" s="1011"/>
      <c r="BB106" s="1012"/>
      <c r="BC106" s="1013"/>
      <c r="BD106" s="130"/>
      <c r="BE106" s="174"/>
      <c r="BF106" s="62"/>
      <c r="BG106" s="57"/>
      <c r="BH106" s="57"/>
      <c r="BI106" s="57"/>
      <c r="BJ106" s="147"/>
      <c r="BK106" s="149"/>
      <c r="BL106" s="149"/>
      <c r="BM106" s="149"/>
      <c r="BN106" s="149"/>
      <c r="BO106" s="149"/>
      <c r="BP106" s="124" t="str">
        <f>IF(OR(BA106="x",BA106=""),"",IF(AND($BO$28=1,BK106&lt;&gt;""),1,IF(AND($BO$28=2,BL106&lt;&gt;""),1,IF(AND($BO$28=3,BM106&lt;&gt;""),1,IF(AND($BO$28=4,BN106&lt;&gt;""),1,IF(AND($BO$28=5,BO106&lt;&gt;""),1,0))))))</f>
        <v/>
      </c>
      <c r="BQ106" s="65">
        <f>IF(BR97=0,0,IF(OR(BA106="x",BA106=""),0,BA106))</f>
        <v>0</v>
      </c>
      <c r="BR106" s="151"/>
      <c r="BS106" s="57"/>
      <c r="BT106" s="57"/>
      <c r="BU106" s="57"/>
      <c r="BV106" s="57"/>
      <c r="BW106" s="57"/>
      <c r="BX106" s="57"/>
      <c r="BY106" s="57"/>
      <c r="BZ106" s="57"/>
      <c r="CA106" s="57"/>
      <c r="CB106" s="57"/>
      <c r="CC106" s="57"/>
      <c r="CD106" s="57"/>
      <c r="CE106" s="57"/>
      <c r="CF106" s="57"/>
      <c r="CG106" s="57"/>
      <c r="CH106" s="57"/>
      <c r="CI106" s="57"/>
      <c r="CJ106" s="57"/>
      <c r="CK106" s="57"/>
    </row>
    <row r="107" spans="1:89" s="19" customFormat="1" ht="3.75" customHeight="1">
      <c r="A107" s="95"/>
      <c r="B107" s="129"/>
      <c r="C107" s="159"/>
      <c r="D107" s="129"/>
      <c r="E107" s="159"/>
      <c r="F107" s="234"/>
      <c r="G107" s="132"/>
      <c r="H107" s="136"/>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8"/>
      <c r="AZ107" s="130"/>
      <c r="BA107" s="129"/>
      <c r="BB107" s="129"/>
      <c r="BC107" s="129"/>
      <c r="BD107" s="130"/>
      <c r="BE107" s="174"/>
      <c r="BF107" s="62"/>
      <c r="BG107" s="57"/>
      <c r="BH107" s="57"/>
      <c r="BI107" s="57"/>
      <c r="BJ107" s="147"/>
      <c r="BK107" s="149"/>
      <c r="BL107" s="149"/>
      <c r="BM107" s="149"/>
      <c r="BN107" s="149"/>
      <c r="BO107" s="149"/>
      <c r="BP107" s="78"/>
      <c r="BQ107" s="78"/>
      <c r="BR107" s="84"/>
      <c r="BS107" s="57"/>
      <c r="BT107" s="57"/>
      <c r="BU107" s="57"/>
      <c r="BV107" s="57"/>
      <c r="BW107" s="57"/>
      <c r="BX107" s="57"/>
      <c r="BY107" s="57"/>
      <c r="BZ107" s="57"/>
      <c r="CA107" s="57"/>
      <c r="CB107" s="57"/>
      <c r="CC107" s="57"/>
      <c r="CD107" s="57"/>
      <c r="CE107" s="57"/>
      <c r="CF107" s="57"/>
      <c r="CG107" s="57"/>
      <c r="CH107" s="57"/>
      <c r="CI107" s="57"/>
      <c r="CJ107" s="57"/>
      <c r="CK107" s="57"/>
    </row>
    <row r="108" spans="1:89" s="19" customFormat="1">
      <c r="A108" s="95"/>
      <c r="B108" s="129"/>
      <c r="C108" s="159"/>
      <c r="D108" s="129"/>
      <c r="E108" s="159"/>
      <c r="F108" s="234"/>
      <c r="G108" s="236" t="str">
        <f>CONCATENATE(E95,".4")</f>
        <v>5.5.4</v>
      </c>
      <c r="H108" s="133"/>
      <c r="I108" s="134" t="s">
        <v>9</v>
      </c>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5"/>
      <c r="AZ108" s="130"/>
      <c r="BA108" s="1011"/>
      <c r="BB108" s="1012"/>
      <c r="BC108" s="1013"/>
      <c r="BD108" s="130"/>
      <c r="BE108" s="174"/>
      <c r="BF108" s="62"/>
      <c r="BG108" s="57"/>
      <c r="BH108" s="57"/>
      <c r="BI108" s="57"/>
      <c r="BJ108" s="147"/>
      <c r="BK108" s="149"/>
      <c r="BL108" s="149"/>
      <c r="BM108" s="149"/>
      <c r="BN108" s="149"/>
      <c r="BO108" s="149"/>
      <c r="BP108" s="124" t="str">
        <f>IF(OR(BA108="x",BA108=""),"",IF(AND($BO$28=1,BK108&lt;&gt;""),1,IF(AND($BO$28=2,BL108&lt;&gt;""),1,IF(AND($BO$28=3,BM108&lt;&gt;""),1,IF(AND($BO$28=4,BN108&lt;&gt;""),1,IF(AND($BO$28=5,BO108&lt;&gt;""),1,0))))))</f>
        <v/>
      </c>
      <c r="BQ108" s="65">
        <f>IF(BR97=0,0,IF(OR(BA108="x",BA108=""),0,BA108))</f>
        <v>0</v>
      </c>
      <c r="BR108" s="151"/>
      <c r="BS108" s="57"/>
      <c r="BT108" s="57"/>
      <c r="BU108" s="57"/>
      <c r="BV108" s="57"/>
      <c r="BW108" s="57"/>
      <c r="BX108" s="57"/>
      <c r="BY108" s="57"/>
      <c r="BZ108" s="57"/>
      <c r="CA108" s="57"/>
      <c r="CB108" s="57"/>
      <c r="CC108" s="57"/>
      <c r="CD108" s="57"/>
      <c r="CE108" s="57"/>
      <c r="CF108" s="57"/>
      <c r="CG108" s="57"/>
      <c r="CH108" s="57"/>
      <c r="CI108" s="57"/>
      <c r="CJ108" s="57"/>
      <c r="CK108" s="57"/>
    </row>
    <row r="109" spans="1:89" s="19" customFormat="1" ht="3.75" customHeight="1">
      <c r="A109" s="95"/>
      <c r="B109" s="129"/>
      <c r="C109" s="159"/>
      <c r="D109" s="129"/>
      <c r="E109" s="159"/>
      <c r="F109" s="234"/>
      <c r="G109" s="132"/>
      <c r="H109" s="136"/>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8"/>
      <c r="AZ109" s="130"/>
      <c r="BA109" s="129"/>
      <c r="BB109" s="129"/>
      <c r="BC109" s="129"/>
      <c r="BD109" s="130"/>
      <c r="BE109" s="174"/>
      <c r="BF109" s="62"/>
      <c r="BG109" s="57"/>
      <c r="BH109" s="57"/>
      <c r="BI109" s="57"/>
      <c r="BJ109" s="147"/>
      <c r="BK109" s="149"/>
      <c r="BL109" s="149"/>
      <c r="BM109" s="149"/>
      <c r="BN109" s="149"/>
      <c r="BO109" s="149"/>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row>
    <row r="110" spans="1:89" s="19" customFormat="1">
      <c r="A110" s="95"/>
      <c r="B110" s="129"/>
      <c r="C110" s="159"/>
      <c r="D110" s="129"/>
      <c r="E110" s="159"/>
      <c r="F110" s="234"/>
      <c r="G110" s="127"/>
      <c r="H110" s="128"/>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30"/>
      <c r="BA110" s="129"/>
      <c r="BB110" s="129"/>
      <c r="BC110" s="129"/>
      <c r="BD110" s="130"/>
      <c r="BE110" s="174"/>
      <c r="BF110" s="62"/>
      <c r="BG110" s="57"/>
      <c r="BH110" s="57"/>
      <c r="BI110" s="57"/>
      <c r="BJ110" s="62"/>
      <c r="BK110" s="265" t="s">
        <v>228</v>
      </c>
      <c r="BL110" s="266"/>
      <c r="BM110" s="266"/>
      <c r="BN110" s="266"/>
      <c r="BO110" s="267"/>
      <c r="BP110" s="131"/>
      <c r="BQ110" s="131"/>
      <c r="BR110" s="84"/>
      <c r="BS110" s="57"/>
      <c r="BT110" s="57"/>
      <c r="BU110" s="57"/>
      <c r="BV110" s="57"/>
      <c r="BW110" s="57"/>
      <c r="BX110" s="57"/>
      <c r="BY110" s="57"/>
      <c r="BZ110" s="57"/>
      <c r="CA110" s="57"/>
      <c r="CB110" s="57"/>
      <c r="CC110" s="57"/>
      <c r="CD110" s="57"/>
      <c r="CE110" s="57"/>
      <c r="CF110" s="57"/>
      <c r="CG110" s="57"/>
      <c r="CH110" s="57"/>
      <c r="CI110" s="57"/>
      <c r="CJ110" s="57"/>
      <c r="CK110" s="57"/>
    </row>
    <row r="111" spans="1:89" s="19" customFormat="1">
      <c r="A111" s="540"/>
      <c r="B111" s="489"/>
      <c r="C111" s="675"/>
      <c r="D111" s="489"/>
      <c r="E111" s="676" t="str">
        <f>CONCATENATE($C$29,"6")</f>
        <v>5.6</v>
      </c>
      <c r="F111" s="677"/>
      <c r="G111" s="1074" t="str">
        <f>IF(F22="","",F22)</f>
        <v>Change Control</v>
      </c>
      <c r="H111" s="1075"/>
      <c r="I111" s="1075"/>
      <c r="J111" s="1075"/>
      <c r="K111" s="1075"/>
      <c r="L111" s="1075"/>
      <c r="M111" s="1075"/>
      <c r="N111" s="1075"/>
      <c r="O111" s="1075"/>
      <c r="P111" s="1075"/>
      <c r="Q111" s="1075"/>
      <c r="R111" s="1075"/>
      <c r="S111" s="1075"/>
      <c r="T111" s="1075"/>
      <c r="U111" s="1075"/>
      <c r="V111" s="1075"/>
      <c r="W111" s="1075"/>
      <c r="X111" s="1075"/>
      <c r="Y111" s="1075"/>
      <c r="Z111" s="1075"/>
      <c r="AA111" s="1075"/>
      <c r="AB111" s="1075"/>
      <c r="AC111" s="1075"/>
      <c r="AD111" s="1075"/>
      <c r="AE111" s="1075"/>
      <c r="AF111" s="1075"/>
      <c r="AG111" s="1075"/>
      <c r="AH111" s="1075"/>
      <c r="AI111" s="1075"/>
      <c r="AJ111" s="1075"/>
      <c r="AK111" s="1075"/>
      <c r="AL111" s="1075"/>
      <c r="AM111" s="1075"/>
      <c r="AN111" s="1075"/>
      <c r="AO111" s="1075"/>
      <c r="AP111" s="1076"/>
      <c r="AQ111" s="1076"/>
      <c r="AR111" s="1076"/>
      <c r="AS111" s="1076"/>
      <c r="AT111" s="1076"/>
      <c r="AU111" s="1076"/>
      <c r="AV111" s="1076"/>
      <c r="AW111" s="1076"/>
      <c r="AX111" s="1076"/>
      <c r="AY111" s="1076"/>
      <c r="AZ111" s="1077" t="str">
        <f>IF(BA113="N",BQ111,IF(BR113=0,"",IF(BA113="Y",SUM(BQ111/BP111),"")))</f>
        <v/>
      </c>
      <c r="BA111" s="1077"/>
      <c r="BB111" s="1077"/>
      <c r="BC111" s="1077"/>
      <c r="BD111" s="1078"/>
      <c r="BE111" s="678"/>
      <c r="BF111" s="62"/>
      <c r="BG111" s="57"/>
      <c r="BH111" s="57"/>
      <c r="BI111" s="57"/>
      <c r="BJ111" s="60" t="s">
        <v>227</v>
      </c>
      <c r="BK111" s="60">
        <v>1</v>
      </c>
      <c r="BL111" s="163">
        <v>2</v>
      </c>
      <c r="BM111" s="60">
        <v>3</v>
      </c>
      <c r="BN111" s="60">
        <v>4</v>
      </c>
      <c r="BO111" s="60">
        <v>5</v>
      </c>
      <c r="BP111" s="65">
        <f>IF(BA113="N",8,IF(BR113=0,0,IF(BP113="",0,8)))</f>
        <v>0</v>
      </c>
      <c r="BQ111" s="65">
        <f>SUM(BQ113:BQ124)</f>
        <v>0</v>
      </c>
      <c r="BR111" s="164" t="str">
        <f>IF(BA113="N",0,IF(BP111=0,"",IF(SUM(BQ111/BP111)&gt;1,1,SUM(BQ111/BP111))))</f>
        <v/>
      </c>
      <c r="BS111" s="57"/>
      <c r="BT111" s="57"/>
      <c r="BU111" s="57"/>
      <c r="BV111" s="57"/>
      <c r="BW111" s="57"/>
      <c r="BX111" s="57"/>
      <c r="BY111" s="57"/>
      <c r="BZ111" s="57"/>
      <c r="CA111" s="57"/>
      <c r="CB111" s="57"/>
      <c r="CC111" s="57"/>
      <c r="CD111" s="57"/>
      <c r="CE111" s="57"/>
      <c r="CF111" s="57"/>
      <c r="CG111" s="57"/>
      <c r="CH111" s="57"/>
      <c r="CI111" s="57"/>
      <c r="CJ111" s="57"/>
      <c r="CK111" s="57"/>
    </row>
    <row r="112" spans="1:89" s="19" customFormat="1" ht="3.75" customHeight="1">
      <c r="A112" s="540"/>
      <c r="B112" s="489"/>
      <c r="C112" s="675"/>
      <c r="D112" s="489"/>
      <c r="E112" s="675"/>
      <c r="F112" s="679"/>
      <c r="G112" s="680"/>
      <c r="H112" s="681"/>
      <c r="I112" s="681"/>
      <c r="J112" s="681"/>
      <c r="K112" s="681"/>
      <c r="L112" s="681"/>
      <c r="M112" s="681"/>
      <c r="N112" s="681"/>
      <c r="O112" s="681"/>
      <c r="P112" s="681"/>
      <c r="Q112" s="681"/>
      <c r="R112" s="681"/>
      <c r="S112" s="681"/>
      <c r="T112" s="681"/>
      <c r="U112" s="681"/>
      <c r="V112" s="681"/>
      <c r="W112" s="681"/>
      <c r="X112" s="681"/>
      <c r="Y112" s="681"/>
      <c r="Z112" s="681"/>
      <c r="AA112" s="681"/>
      <c r="AB112" s="681"/>
      <c r="AC112" s="681"/>
      <c r="AD112" s="681"/>
      <c r="AE112" s="681"/>
      <c r="AF112" s="681"/>
      <c r="AG112" s="681"/>
      <c r="AH112" s="681"/>
      <c r="AI112" s="681"/>
      <c r="AJ112" s="681"/>
      <c r="AK112" s="681"/>
      <c r="AL112" s="681"/>
      <c r="AM112" s="681"/>
      <c r="AN112" s="681"/>
      <c r="AO112" s="681"/>
      <c r="AP112" s="681"/>
      <c r="AQ112" s="681"/>
      <c r="AR112" s="681"/>
      <c r="AS112" s="681"/>
      <c r="AT112" s="681"/>
      <c r="AU112" s="681"/>
      <c r="AV112" s="681"/>
      <c r="AW112" s="681"/>
      <c r="AX112" s="681"/>
      <c r="AY112" s="681"/>
      <c r="AZ112" s="682"/>
      <c r="BA112" s="682"/>
      <c r="BB112" s="682"/>
      <c r="BC112" s="682"/>
      <c r="BD112" s="683"/>
      <c r="BE112" s="702"/>
      <c r="BF112" s="62"/>
      <c r="BG112" s="57"/>
      <c r="BH112" s="57"/>
      <c r="BI112" s="57"/>
      <c r="BJ112" s="85"/>
      <c r="BK112" s="77"/>
      <c r="BL112" s="77"/>
      <c r="BM112" s="58"/>
      <c r="BN112" s="58"/>
      <c r="BO112" s="58"/>
      <c r="BP112" s="78"/>
      <c r="BQ112" s="78"/>
      <c r="BR112" s="79"/>
      <c r="BS112" s="57"/>
      <c r="BT112" s="57"/>
      <c r="BU112" s="57"/>
      <c r="BV112" s="57"/>
      <c r="BW112" s="57"/>
      <c r="BX112" s="57"/>
      <c r="BY112" s="57"/>
      <c r="BZ112" s="57"/>
      <c r="CA112" s="57"/>
      <c r="CB112" s="57"/>
      <c r="CC112" s="57"/>
      <c r="CD112" s="57"/>
      <c r="CE112" s="57"/>
      <c r="CF112" s="57"/>
      <c r="CG112" s="57"/>
      <c r="CH112" s="57"/>
      <c r="CI112" s="57"/>
      <c r="CJ112" s="57"/>
      <c r="CK112" s="57"/>
    </row>
    <row r="113" spans="1:89" s="19" customFormat="1">
      <c r="A113" s="540"/>
      <c r="B113" s="489"/>
      <c r="C113" s="675"/>
      <c r="D113" s="489"/>
      <c r="E113" s="675"/>
      <c r="F113" s="679"/>
      <c r="G113" s="684" t="str">
        <f>CONCATENATE(E111,".1")</f>
        <v>5.6.1</v>
      </c>
      <c r="H113" s="685"/>
      <c r="I113" s="686" t="s">
        <v>3</v>
      </c>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86"/>
      <c r="AF113" s="686"/>
      <c r="AG113" s="686"/>
      <c r="AH113" s="686"/>
      <c r="AI113" s="686"/>
      <c r="AJ113" s="686"/>
      <c r="AK113" s="686"/>
      <c r="AL113" s="686"/>
      <c r="AM113" s="686"/>
      <c r="AN113" s="686"/>
      <c r="AO113" s="686"/>
      <c r="AP113" s="686"/>
      <c r="AQ113" s="686"/>
      <c r="AR113" s="686"/>
      <c r="AS113" s="686"/>
      <c r="AT113" s="686"/>
      <c r="AU113" s="686"/>
      <c r="AV113" s="686"/>
      <c r="AW113" s="687" t="s">
        <v>12</v>
      </c>
      <c r="AX113" s="686"/>
      <c r="AY113" s="688"/>
      <c r="AZ113" s="689"/>
      <c r="BA113" s="1069"/>
      <c r="BB113" s="1070"/>
      <c r="BC113" s="1071"/>
      <c r="BD113" s="689"/>
      <c r="BE113" s="702"/>
      <c r="BF113" s="62"/>
      <c r="BG113" s="57"/>
      <c r="BH113" s="57"/>
      <c r="BI113" s="57"/>
      <c r="BJ113" s="64" t="s">
        <v>88</v>
      </c>
      <c r="BK113" s="76" t="s">
        <v>16</v>
      </c>
      <c r="BL113" s="76" t="s">
        <v>16</v>
      </c>
      <c r="BM113" s="76"/>
      <c r="BN113" s="76" t="s">
        <v>16</v>
      </c>
      <c r="BO113" s="76" t="s">
        <v>16</v>
      </c>
      <c r="BP113" s="124" t="str">
        <f>IF(OR(BA113="x",BA113=""),"",IF(AND($BO$28=1,BK113&lt;&gt;""),1,IF(AND($BO$28=2,BL113&lt;&gt;""),1,IF(AND($BO$28=3,BM113&lt;&gt;""),1,IF(AND($BO$28=4,BN113&lt;&gt;""),1,IF(AND($BO$28=5,BO113&lt;&gt;""),1,0))))))</f>
        <v/>
      </c>
      <c r="BQ113" s="65">
        <f>IF(BR113=0,0,IF(OR(BA113="x",BA113=""),0,IF(BA113="Y",2,0)))</f>
        <v>0</v>
      </c>
      <c r="BR113" s="126">
        <f>IF(BA113="N",0,SUM(BK114:BO114))</f>
        <v>1</v>
      </c>
      <c r="BS113" s="57"/>
      <c r="BT113" s="57"/>
      <c r="BU113" s="57"/>
      <c r="BV113" s="57"/>
      <c r="BW113" s="57"/>
      <c r="BX113" s="57"/>
      <c r="BY113" s="57"/>
      <c r="BZ113" s="57"/>
      <c r="CA113" s="57"/>
      <c r="CB113" s="57"/>
      <c r="CC113" s="57"/>
      <c r="CD113" s="57"/>
      <c r="CE113" s="57"/>
      <c r="CF113" s="57"/>
      <c r="CG113" s="57"/>
      <c r="CH113" s="57"/>
      <c r="CI113" s="57"/>
      <c r="CJ113" s="57"/>
      <c r="CK113" s="57"/>
    </row>
    <row r="114" spans="1:89" s="19" customFormat="1" ht="3.75" customHeight="1">
      <c r="A114" s="540"/>
      <c r="B114" s="489"/>
      <c r="C114" s="675"/>
      <c r="D114" s="489"/>
      <c r="E114" s="675"/>
      <c r="F114" s="679"/>
      <c r="G114" s="690"/>
      <c r="H114" s="691"/>
      <c r="I114" s="507"/>
      <c r="J114" s="507"/>
      <c r="K114" s="507"/>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8"/>
      <c r="AZ114" s="689"/>
      <c r="BA114" s="489"/>
      <c r="BB114" s="489"/>
      <c r="BC114" s="489"/>
      <c r="BD114" s="689"/>
      <c r="BE114" s="702"/>
      <c r="BF114" s="62"/>
      <c r="BG114" s="57"/>
      <c r="BH114" s="57"/>
      <c r="BI114" s="57"/>
      <c r="BJ114" s="125"/>
      <c r="BK114" s="126">
        <f>IF(AND($BO$28=1,BK113&lt;&gt;""),1,0)</f>
        <v>1</v>
      </c>
      <c r="BL114" s="126">
        <f>IF(AND($BO$28=2,BL113&lt;&gt;""),1,0)</f>
        <v>0</v>
      </c>
      <c r="BM114" s="126">
        <f>IF(AND($BO$28=3,BM113&lt;&gt;""),1,0)</f>
        <v>0</v>
      </c>
      <c r="BN114" s="126">
        <f>IF(AND($BO$28=4,BN113&lt;&gt;""),1,0)</f>
        <v>0</v>
      </c>
      <c r="BO114" s="126">
        <f>IF(AND($BO$28=5,BO113&lt;&gt;""),1,0)</f>
        <v>0</v>
      </c>
      <c r="BP114" s="78"/>
      <c r="BQ114" s="78"/>
      <c r="BR114" s="84"/>
      <c r="BS114" s="57"/>
      <c r="BT114" s="57"/>
      <c r="BU114" s="57"/>
      <c r="BV114" s="57"/>
      <c r="BW114" s="57"/>
      <c r="BX114" s="57"/>
      <c r="BY114" s="57"/>
      <c r="BZ114" s="57"/>
      <c r="CA114" s="57"/>
      <c r="CB114" s="57"/>
      <c r="CC114" s="57"/>
      <c r="CD114" s="57"/>
      <c r="CE114" s="57"/>
      <c r="CF114" s="57"/>
      <c r="CG114" s="57"/>
      <c r="CH114" s="57"/>
      <c r="CI114" s="57"/>
      <c r="CJ114" s="57"/>
      <c r="CK114" s="57"/>
    </row>
    <row r="115" spans="1:89" s="19" customFormat="1">
      <c r="A115" s="540"/>
      <c r="B115" s="489"/>
      <c r="C115" s="675"/>
      <c r="D115" s="489"/>
      <c r="E115" s="675"/>
      <c r="F115" s="679"/>
      <c r="G115" s="684" t="str">
        <f>CONCATENATE(E111,".2")</f>
        <v>5.6.2</v>
      </c>
      <c r="H115" s="685"/>
      <c r="I115" s="686" t="s">
        <v>329</v>
      </c>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8"/>
      <c r="AZ115" s="689"/>
      <c r="BA115" s="1069"/>
      <c r="BB115" s="1070"/>
      <c r="BC115" s="1071"/>
      <c r="BD115" s="689"/>
      <c r="BE115" s="702"/>
      <c r="BF115" s="62"/>
      <c r="BG115" s="57"/>
      <c r="BH115" s="57"/>
      <c r="BI115" s="57"/>
      <c r="BJ115" s="147"/>
      <c r="BK115" s="149"/>
      <c r="BL115" s="149"/>
      <c r="BM115" s="149"/>
      <c r="BN115" s="149"/>
      <c r="BO115" s="149"/>
      <c r="BP115" s="124" t="str">
        <f>IF(OR(BA115="x",BA115=""),"",IF(AND($BO$28=1,BK115&lt;&gt;""),1,IF(AND($BO$28=2,BL115&lt;&gt;""),1,IF(AND($BO$28=3,BM115&lt;&gt;""),1,IF(AND($BO$28=4,BN115&lt;&gt;""),1,IF(AND($BO$28=5,BO115&lt;&gt;""),1,0))))))</f>
        <v/>
      </c>
      <c r="BQ115" s="65">
        <f>IF(BR113=0,0,IF(OR(BA115="x",BA115=""),0,BA115))</f>
        <v>0</v>
      </c>
      <c r="BR115" s="151"/>
      <c r="BS115" s="57"/>
      <c r="BT115" s="57"/>
      <c r="BU115" s="57"/>
      <c r="BV115" s="57"/>
      <c r="BW115" s="57"/>
      <c r="BX115" s="57"/>
      <c r="BY115" s="57"/>
      <c r="BZ115" s="57"/>
      <c r="CA115" s="57"/>
      <c r="CB115" s="57"/>
      <c r="CC115" s="57"/>
      <c r="CD115" s="57"/>
      <c r="CE115" s="57"/>
      <c r="CF115" s="57"/>
      <c r="CG115" s="57"/>
      <c r="CH115" s="57"/>
      <c r="CI115" s="57"/>
      <c r="CJ115" s="57"/>
      <c r="CK115" s="57"/>
    </row>
    <row r="116" spans="1:89" s="140" customFormat="1">
      <c r="A116" s="540"/>
      <c r="B116" s="550"/>
      <c r="C116" s="692"/>
      <c r="D116" s="550"/>
      <c r="E116" s="692"/>
      <c r="F116" s="693"/>
      <c r="G116" s="694"/>
      <c r="H116" s="695"/>
      <c r="I116" s="552" t="s">
        <v>4</v>
      </c>
      <c r="J116" s="550"/>
      <c r="K116" s="701" t="s">
        <v>369</v>
      </c>
      <c r="L116" s="697"/>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7"/>
      <c r="AP116" s="697"/>
      <c r="AQ116" s="697"/>
      <c r="AR116" s="697"/>
      <c r="AS116" s="697"/>
      <c r="AT116" s="550"/>
      <c r="AU116" s="550"/>
      <c r="AV116" s="550"/>
      <c r="AW116" s="550"/>
      <c r="AX116" s="550"/>
      <c r="AY116" s="698"/>
      <c r="AZ116" s="699"/>
      <c r="BA116" s="550"/>
      <c r="BB116" s="550"/>
      <c r="BC116" s="550"/>
      <c r="BD116" s="699"/>
      <c r="BE116" s="703"/>
      <c r="BF116" s="147"/>
      <c r="BG116" s="148"/>
      <c r="BH116" s="148"/>
      <c r="BI116" s="148"/>
      <c r="BJ116" s="147"/>
      <c r="BK116" s="149"/>
      <c r="BL116" s="149"/>
      <c r="BM116" s="149"/>
      <c r="BN116" s="149"/>
      <c r="BO116" s="149"/>
      <c r="BP116" s="152"/>
      <c r="BQ116" s="152"/>
      <c r="BR116" s="151"/>
      <c r="BS116" s="148"/>
      <c r="BT116" s="148"/>
      <c r="BU116" s="148"/>
      <c r="BV116" s="148"/>
      <c r="BW116" s="148"/>
      <c r="BX116" s="148"/>
      <c r="BY116" s="148"/>
      <c r="BZ116" s="148"/>
      <c r="CA116" s="148"/>
      <c r="CB116" s="148"/>
      <c r="CC116" s="148"/>
      <c r="CD116" s="148"/>
      <c r="CE116" s="148"/>
      <c r="CF116" s="148"/>
      <c r="CG116" s="148"/>
      <c r="CH116" s="148"/>
      <c r="CI116" s="148"/>
      <c r="CJ116" s="148"/>
      <c r="CK116" s="148"/>
    </row>
    <row r="117" spans="1:89" s="140" customFormat="1">
      <c r="A117" s="540"/>
      <c r="B117" s="550"/>
      <c r="C117" s="692"/>
      <c r="D117" s="550"/>
      <c r="E117" s="692"/>
      <c r="F117" s="693"/>
      <c r="G117" s="694"/>
      <c r="H117" s="695"/>
      <c r="I117" s="552" t="s">
        <v>5</v>
      </c>
      <c r="J117" s="550"/>
      <c r="K117" s="701" t="s">
        <v>345</v>
      </c>
      <c r="L117" s="697"/>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7"/>
      <c r="AP117" s="697"/>
      <c r="AQ117" s="697"/>
      <c r="AR117" s="697"/>
      <c r="AS117" s="697"/>
      <c r="AT117" s="550"/>
      <c r="AU117" s="550"/>
      <c r="AV117" s="550"/>
      <c r="AW117" s="550"/>
      <c r="AX117" s="550"/>
      <c r="AY117" s="698"/>
      <c r="AZ117" s="699"/>
      <c r="BA117" s="550"/>
      <c r="BB117" s="550"/>
      <c r="BC117" s="550"/>
      <c r="BD117" s="699"/>
      <c r="BE117" s="703"/>
      <c r="BF117" s="147"/>
      <c r="BG117" s="148"/>
      <c r="BH117" s="148"/>
      <c r="BI117" s="148"/>
      <c r="BJ117" s="147"/>
      <c r="BK117" s="149"/>
      <c r="BL117" s="149"/>
      <c r="BM117" s="149"/>
      <c r="BN117" s="149"/>
      <c r="BO117" s="149"/>
      <c r="BP117" s="150"/>
      <c r="BQ117" s="150"/>
      <c r="BR117" s="151"/>
      <c r="BS117" s="148"/>
      <c r="BT117" s="148"/>
      <c r="BU117" s="148"/>
      <c r="BV117" s="148"/>
      <c r="BW117" s="148"/>
      <c r="BX117" s="148"/>
      <c r="BY117" s="148"/>
      <c r="BZ117" s="148"/>
      <c r="CA117" s="148"/>
      <c r="CB117" s="148"/>
      <c r="CC117" s="148"/>
      <c r="CD117" s="148"/>
      <c r="CE117" s="148"/>
      <c r="CF117" s="148"/>
      <c r="CG117" s="148"/>
      <c r="CH117" s="148"/>
      <c r="CI117" s="148"/>
      <c r="CJ117" s="148"/>
      <c r="CK117" s="148"/>
    </row>
    <row r="118" spans="1:89" s="140" customFormat="1">
      <c r="A118" s="540"/>
      <c r="B118" s="550"/>
      <c r="C118" s="692"/>
      <c r="D118" s="550"/>
      <c r="E118" s="692"/>
      <c r="F118" s="693"/>
      <c r="G118" s="694"/>
      <c r="H118" s="695"/>
      <c r="I118" s="552" t="s">
        <v>6</v>
      </c>
      <c r="J118" s="550"/>
      <c r="K118" s="701" t="s">
        <v>346</v>
      </c>
      <c r="L118" s="697"/>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7"/>
      <c r="AP118" s="697"/>
      <c r="AQ118" s="697"/>
      <c r="AR118" s="697"/>
      <c r="AS118" s="697"/>
      <c r="AT118" s="550"/>
      <c r="AU118" s="550"/>
      <c r="AV118" s="550"/>
      <c r="AW118" s="550"/>
      <c r="AX118" s="550"/>
      <c r="AY118" s="698"/>
      <c r="AZ118" s="699"/>
      <c r="BA118" s="550"/>
      <c r="BB118" s="550"/>
      <c r="BC118" s="550"/>
      <c r="BD118" s="699"/>
      <c r="BE118" s="703"/>
      <c r="BF118" s="147"/>
      <c r="BG118" s="148"/>
      <c r="BH118" s="148"/>
      <c r="BI118" s="148"/>
      <c r="BJ118" s="147"/>
      <c r="BK118" s="149"/>
      <c r="BL118" s="149"/>
      <c r="BM118" s="149"/>
      <c r="BN118" s="149"/>
      <c r="BO118" s="149"/>
      <c r="BP118" s="150"/>
      <c r="BQ118" s="150"/>
      <c r="BR118" s="151"/>
      <c r="BS118" s="148"/>
      <c r="BT118" s="148"/>
      <c r="BU118" s="148"/>
      <c r="BV118" s="148"/>
      <c r="BW118" s="148"/>
      <c r="BX118" s="148"/>
      <c r="BY118" s="148"/>
      <c r="BZ118" s="148"/>
      <c r="CA118" s="148"/>
      <c r="CB118" s="148"/>
      <c r="CC118" s="148"/>
      <c r="CD118" s="148"/>
      <c r="CE118" s="148"/>
      <c r="CF118" s="148"/>
      <c r="CG118" s="148"/>
      <c r="CH118" s="148"/>
      <c r="CI118" s="148"/>
      <c r="CJ118" s="148"/>
      <c r="CK118" s="148"/>
    </row>
    <row r="119" spans="1:89" s="140" customFormat="1">
      <c r="A119" s="540"/>
      <c r="B119" s="550"/>
      <c r="C119" s="692"/>
      <c r="D119" s="550"/>
      <c r="E119" s="692"/>
      <c r="F119" s="693"/>
      <c r="G119" s="694"/>
      <c r="H119" s="695"/>
      <c r="I119" s="552" t="s">
        <v>7</v>
      </c>
      <c r="J119" s="550"/>
      <c r="K119" s="701" t="s">
        <v>370</v>
      </c>
      <c r="L119" s="697"/>
      <c r="M119" s="697"/>
      <c r="N119" s="697"/>
      <c r="O119" s="697"/>
      <c r="P119" s="697"/>
      <c r="Q119" s="697"/>
      <c r="R119" s="697"/>
      <c r="S119" s="697"/>
      <c r="T119" s="697"/>
      <c r="U119" s="697"/>
      <c r="V119" s="697"/>
      <c r="W119" s="697"/>
      <c r="X119" s="697"/>
      <c r="Y119" s="697"/>
      <c r="Z119" s="697"/>
      <c r="AA119" s="697"/>
      <c r="AB119" s="697"/>
      <c r="AC119" s="697"/>
      <c r="AD119" s="697"/>
      <c r="AE119" s="697"/>
      <c r="AF119" s="697"/>
      <c r="AG119" s="697"/>
      <c r="AH119" s="697"/>
      <c r="AI119" s="697"/>
      <c r="AJ119" s="697"/>
      <c r="AK119" s="697"/>
      <c r="AL119" s="697"/>
      <c r="AM119" s="697"/>
      <c r="AN119" s="697"/>
      <c r="AO119" s="697"/>
      <c r="AP119" s="697"/>
      <c r="AQ119" s="697"/>
      <c r="AR119" s="697"/>
      <c r="AS119" s="697"/>
      <c r="AT119" s="550"/>
      <c r="AU119" s="550"/>
      <c r="AV119" s="550"/>
      <c r="AW119" s="550"/>
      <c r="AX119" s="550"/>
      <c r="AY119" s="698"/>
      <c r="AZ119" s="699"/>
      <c r="BA119" s="550"/>
      <c r="BB119" s="550"/>
      <c r="BC119" s="550"/>
      <c r="BD119" s="699"/>
      <c r="BE119" s="703"/>
      <c r="BF119" s="147"/>
      <c r="BG119" s="148"/>
      <c r="BH119" s="148"/>
      <c r="BI119" s="148"/>
      <c r="BJ119" s="147"/>
      <c r="BK119" s="149"/>
      <c r="BL119" s="149"/>
      <c r="BM119" s="149"/>
      <c r="BN119" s="149"/>
      <c r="BO119" s="149"/>
      <c r="BP119" s="150"/>
      <c r="BQ119" s="150"/>
      <c r="BR119" s="151"/>
      <c r="BS119" s="148"/>
      <c r="BT119" s="148"/>
      <c r="BU119" s="148"/>
      <c r="BV119" s="148"/>
      <c r="BW119" s="148"/>
      <c r="BX119" s="148"/>
      <c r="BY119" s="148"/>
      <c r="BZ119" s="148"/>
      <c r="CA119" s="148"/>
      <c r="CB119" s="148"/>
      <c r="CC119" s="148"/>
      <c r="CD119" s="148"/>
      <c r="CE119" s="148"/>
      <c r="CF119" s="148"/>
      <c r="CG119" s="148"/>
      <c r="CH119" s="148"/>
      <c r="CI119" s="148"/>
      <c r="CJ119" s="148"/>
      <c r="CK119" s="148"/>
    </row>
    <row r="120" spans="1:89" s="140" customFormat="1">
      <c r="A120" s="540"/>
      <c r="B120" s="550"/>
      <c r="C120" s="692"/>
      <c r="D120" s="550"/>
      <c r="E120" s="692"/>
      <c r="F120" s="693"/>
      <c r="G120" s="694"/>
      <c r="H120" s="695"/>
      <c r="I120" s="552" t="s">
        <v>8</v>
      </c>
      <c r="J120" s="550"/>
      <c r="K120" s="701" t="s">
        <v>371</v>
      </c>
      <c r="L120" s="697"/>
      <c r="M120" s="697"/>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7"/>
      <c r="AP120" s="697"/>
      <c r="AQ120" s="697"/>
      <c r="AR120" s="697"/>
      <c r="AS120" s="697"/>
      <c r="AT120" s="550"/>
      <c r="AU120" s="550"/>
      <c r="AV120" s="550"/>
      <c r="AW120" s="550"/>
      <c r="AX120" s="550"/>
      <c r="AY120" s="698"/>
      <c r="AZ120" s="699"/>
      <c r="BA120" s="550"/>
      <c r="BB120" s="550"/>
      <c r="BC120" s="550"/>
      <c r="BD120" s="699"/>
      <c r="BE120" s="703"/>
      <c r="BF120" s="147"/>
      <c r="BG120" s="148"/>
      <c r="BH120" s="148"/>
      <c r="BI120" s="148"/>
      <c r="BJ120" s="147"/>
      <c r="BK120" s="149"/>
      <c r="BL120" s="149"/>
      <c r="BM120" s="149"/>
      <c r="BN120" s="149"/>
      <c r="BO120" s="149"/>
      <c r="BP120" s="150"/>
      <c r="BQ120" s="150"/>
      <c r="BR120" s="151"/>
      <c r="BS120" s="148"/>
      <c r="BT120" s="148"/>
      <c r="BU120" s="148"/>
      <c r="BV120" s="148"/>
      <c r="BW120" s="148"/>
      <c r="BX120" s="148"/>
      <c r="BY120" s="148"/>
      <c r="BZ120" s="148"/>
      <c r="CA120" s="148"/>
      <c r="CB120" s="148"/>
      <c r="CC120" s="148"/>
      <c r="CD120" s="148"/>
      <c r="CE120" s="148"/>
      <c r="CF120" s="148"/>
      <c r="CG120" s="148"/>
      <c r="CH120" s="148"/>
      <c r="CI120" s="148"/>
      <c r="CJ120" s="148"/>
      <c r="CK120" s="148"/>
    </row>
    <row r="121" spans="1:89" s="19" customFormat="1" ht="3.75" customHeight="1">
      <c r="A121" s="540"/>
      <c r="B121" s="489"/>
      <c r="C121" s="675"/>
      <c r="D121" s="489"/>
      <c r="E121" s="675"/>
      <c r="F121" s="679"/>
      <c r="G121" s="690"/>
      <c r="H121" s="691"/>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8"/>
      <c r="AZ121" s="689"/>
      <c r="BA121" s="489"/>
      <c r="BB121" s="489"/>
      <c r="BC121" s="489"/>
      <c r="BD121" s="689"/>
      <c r="BE121" s="702"/>
      <c r="BF121" s="62"/>
      <c r="BG121" s="57"/>
      <c r="BH121" s="57"/>
      <c r="BI121" s="57"/>
      <c r="BJ121" s="62"/>
      <c r="BK121" s="58"/>
      <c r="BL121" s="58"/>
      <c r="BM121" s="58"/>
      <c r="BN121" s="58"/>
      <c r="BO121" s="58"/>
      <c r="BP121" s="131"/>
      <c r="BQ121" s="131"/>
      <c r="BR121" s="84"/>
      <c r="BS121" s="57"/>
      <c r="BT121" s="57"/>
      <c r="BU121" s="57"/>
      <c r="BV121" s="57"/>
      <c r="BW121" s="57"/>
      <c r="BX121" s="57"/>
      <c r="BY121" s="57"/>
      <c r="BZ121" s="57"/>
      <c r="CA121" s="57"/>
      <c r="CB121" s="57"/>
      <c r="CC121" s="57"/>
      <c r="CD121" s="57"/>
      <c r="CE121" s="57"/>
      <c r="CF121" s="57"/>
      <c r="CG121" s="57"/>
      <c r="CH121" s="57"/>
      <c r="CI121" s="57"/>
      <c r="CJ121" s="57"/>
      <c r="CK121" s="57"/>
    </row>
    <row r="122" spans="1:89" s="19" customFormat="1">
      <c r="A122" s="540"/>
      <c r="B122" s="489"/>
      <c r="C122" s="675"/>
      <c r="D122" s="489"/>
      <c r="E122" s="675"/>
      <c r="F122" s="679"/>
      <c r="G122" s="684" t="str">
        <f>CONCATENATE(E111,".3")</f>
        <v>5.6.3</v>
      </c>
      <c r="H122" s="685"/>
      <c r="I122" s="686" t="s">
        <v>328</v>
      </c>
      <c r="J122" s="686"/>
      <c r="K122" s="686"/>
      <c r="L122" s="686"/>
      <c r="M122" s="686"/>
      <c r="N122" s="686"/>
      <c r="O122" s="686"/>
      <c r="P122" s="686"/>
      <c r="Q122" s="686"/>
      <c r="R122" s="686"/>
      <c r="S122" s="686"/>
      <c r="T122" s="686"/>
      <c r="U122" s="686"/>
      <c r="V122" s="686"/>
      <c r="W122" s="686"/>
      <c r="X122" s="686"/>
      <c r="Y122" s="686"/>
      <c r="Z122" s="686"/>
      <c r="AA122" s="686"/>
      <c r="AB122" s="686"/>
      <c r="AC122" s="686"/>
      <c r="AD122" s="686"/>
      <c r="AE122" s="686"/>
      <c r="AF122" s="686"/>
      <c r="AG122" s="686"/>
      <c r="AH122" s="686"/>
      <c r="AI122" s="686"/>
      <c r="AJ122" s="686"/>
      <c r="AK122" s="686"/>
      <c r="AL122" s="686"/>
      <c r="AM122" s="686"/>
      <c r="AN122" s="686"/>
      <c r="AO122" s="686"/>
      <c r="AP122" s="686"/>
      <c r="AQ122" s="686"/>
      <c r="AR122" s="686"/>
      <c r="AS122" s="686"/>
      <c r="AT122" s="686"/>
      <c r="AU122" s="686"/>
      <c r="AV122" s="686"/>
      <c r="AW122" s="686"/>
      <c r="AX122" s="686"/>
      <c r="AY122" s="688"/>
      <c r="AZ122" s="689"/>
      <c r="BA122" s="1069"/>
      <c r="BB122" s="1070"/>
      <c r="BC122" s="1071"/>
      <c r="BD122" s="689"/>
      <c r="BE122" s="678"/>
      <c r="BF122" s="57"/>
      <c r="BG122" s="57"/>
      <c r="BH122" s="57"/>
      <c r="BI122" s="57"/>
      <c r="BJ122" s="147"/>
      <c r="BK122" s="149"/>
      <c r="BL122" s="149"/>
      <c r="BM122" s="149"/>
      <c r="BN122" s="149"/>
      <c r="BO122" s="149"/>
      <c r="BP122" s="124" t="str">
        <f>IF(OR(BA122="x",BA122=""),"",IF(AND($BO$28=1,BK122&lt;&gt;""),1,IF(AND($BO$28=2,BL122&lt;&gt;""),1,IF(AND($BO$28=3,BM122&lt;&gt;""),1,IF(AND($BO$28=4,BN122&lt;&gt;""),1,IF(AND($BO$28=5,BO122&lt;&gt;""),1,0))))))</f>
        <v/>
      </c>
      <c r="BQ122" s="65">
        <f>IF(BR113=0,0,IF(OR(BA122="x",BA122=""),0,BA122))</f>
        <v>0</v>
      </c>
      <c r="BR122" s="151"/>
      <c r="BS122" s="57"/>
      <c r="BT122" s="57"/>
      <c r="BU122" s="57"/>
      <c r="BV122" s="57"/>
      <c r="BW122" s="57"/>
      <c r="BX122" s="57"/>
      <c r="BY122" s="57"/>
      <c r="BZ122" s="57"/>
      <c r="CA122" s="57"/>
      <c r="CB122" s="57"/>
      <c r="CC122" s="57"/>
      <c r="CD122" s="57"/>
      <c r="CE122" s="57"/>
      <c r="CF122" s="57"/>
      <c r="CG122" s="57"/>
      <c r="CH122" s="57"/>
      <c r="CI122" s="57"/>
      <c r="CJ122" s="57"/>
      <c r="CK122" s="57"/>
    </row>
    <row r="123" spans="1:89" s="19" customFormat="1" ht="3.75" customHeight="1">
      <c r="A123" s="540"/>
      <c r="B123" s="489"/>
      <c r="C123" s="675"/>
      <c r="D123" s="489"/>
      <c r="E123" s="675"/>
      <c r="F123" s="679"/>
      <c r="G123" s="690"/>
      <c r="H123" s="691"/>
      <c r="I123" s="507"/>
      <c r="J123" s="507"/>
      <c r="K123" s="507"/>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8"/>
      <c r="AZ123" s="689"/>
      <c r="BA123" s="489"/>
      <c r="BB123" s="489"/>
      <c r="BC123" s="489"/>
      <c r="BD123" s="689"/>
      <c r="BE123" s="678"/>
      <c r="BF123" s="57"/>
      <c r="BG123" s="57"/>
      <c r="BH123" s="57"/>
      <c r="BI123" s="57"/>
      <c r="BJ123" s="147"/>
      <c r="BK123" s="149"/>
      <c r="BL123" s="149"/>
      <c r="BM123" s="149"/>
      <c r="BN123" s="149"/>
      <c r="BO123" s="149"/>
      <c r="BP123" s="78"/>
      <c r="BQ123" s="78"/>
      <c r="BR123" s="84"/>
      <c r="BS123" s="57"/>
      <c r="BT123" s="57"/>
      <c r="BU123" s="57"/>
      <c r="BV123" s="57"/>
      <c r="BW123" s="57"/>
      <c r="BX123" s="57"/>
      <c r="BY123" s="57"/>
      <c r="BZ123" s="57"/>
      <c r="CA123" s="57"/>
      <c r="CB123" s="57"/>
      <c r="CC123" s="57"/>
      <c r="CD123" s="57"/>
      <c r="CE123" s="57"/>
      <c r="CF123" s="57"/>
      <c r="CG123" s="57"/>
      <c r="CH123" s="57"/>
      <c r="CI123" s="57"/>
      <c r="CJ123" s="57"/>
      <c r="CK123" s="57"/>
    </row>
    <row r="124" spans="1:89" s="19" customFormat="1">
      <c r="A124" s="540"/>
      <c r="B124" s="489"/>
      <c r="C124" s="675"/>
      <c r="D124" s="489"/>
      <c r="E124" s="675"/>
      <c r="F124" s="679"/>
      <c r="G124" s="684" t="str">
        <f>CONCATENATE(E111,".4")</f>
        <v>5.6.4</v>
      </c>
      <c r="H124" s="685"/>
      <c r="I124" s="686" t="s">
        <v>9</v>
      </c>
      <c r="J124" s="686"/>
      <c r="K124" s="686"/>
      <c r="L124" s="686"/>
      <c r="M124" s="686"/>
      <c r="N124" s="686"/>
      <c r="O124" s="686"/>
      <c r="P124" s="686"/>
      <c r="Q124" s="686"/>
      <c r="R124" s="686"/>
      <c r="S124" s="686"/>
      <c r="T124" s="686"/>
      <c r="U124" s="686"/>
      <c r="V124" s="686"/>
      <c r="W124" s="686"/>
      <c r="X124" s="686"/>
      <c r="Y124" s="686"/>
      <c r="Z124" s="686"/>
      <c r="AA124" s="686"/>
      <c r="AB124" s="686"/>
      <c r="AC124" s="686"/>
      <c r="AD124" s="686"/>
      <c r="AE124" s="686"/>
      <c r="AF124" s="686"/>
      <c r="AG124" s="686"/>
      <c r="AH124" s="686"/>
      <c r="AI124" s="686"/>
      <c r="AJ124" s="686"/>
      <c r="AK124" s="686"/>
      <c r="AL124" s="686"/>
      <c r="AM124" s="686"/>
      <c r="AN124" s="686"/>
      <c r="AO124" s="686"/>
      <c r="AP124" s="686"/>
      <c r="AQ124" s="686"/>
      <c r="AR124" s="686"/>
      <c r="AS124" s="686"/>
      <c r="AT124" s="686"/>
      <c r="AU124" s="686"/>
      <c r="AV124" s="686"/>
      <c r="AW124" s="686"/>
      <c r="AX124" s="686"/>
      <c r="AY124" s="688"/>
      <c r="AZ124" s="689"/>
      <c r="BA124" s="1069"/>
      <c r="BB124" s="1070"/>
      <c r="BC124" s="1071"/>
      <c r="BD124" s="689"/>
      <c r="BE124" s="678"/>
      <c r="BF124" s="57"/>
      <c r="BG124" s="57"/>
      <c r="BH124" s="57"/>
      <c r="BI124" s="57"/>
      <c r="BJ124" s="147"/>
      <c r="BK124" s="149"/>
      <c r="BL124" s="149"/>
      <c r="BM124" s="149"/>
      <c r="BN124" s="149"/>
      <c r="BO124" s="149"/>
      <c r="BP124" s="124" t="str">
        <f>IF(OR(BA124="x",BA124=""),"",IF(AND($BO$28=1,BK124&lt;&gt;""),1,IF(AND($BO$28=2,BL124&lt;&gt;""),1,IF(AND($BO$28=3,BM124&lt;&gt;""),1,IF(AND($BO$28=4,BN124&lt;&gt;""),1,IF(AND($BO$28=5,BO124&lt;&gt;""),1,0))))))</f>
        <v/>
      </c>
      <c r="BQ124" s="65">
        <f>IF(BR113=0,0,IF(OR(BA124="x",BA124=""),0,BA124))</f>
        <v>0</v>
      </c>
      <c r="BR124" s="151"/>
      <c r="BS124" s="57"/>
      <c r="BT124" s="57"/>
      <c r="BU124" s="57"/>
      <c r="BV124" s="57"/>
      <c r="BW124" s="57"/>
      <c r="BX124" s="57"/>
      <c r="BY124" s="57"/>
      <c r="BZ124" s="57"/>
      <c r="CA124" s="57"/>
      <c r="CB124" s="57"/>
      <c r="CC124" s="57"/>
      <c r="CD124" s="57"/>
      <c r="CE124" s="57"/>
      <c r="CF124" s="57"/>
      <c r="CG124" s="57"/>
      <c r="CH124" s="57"/>
      <c r="CI124" s="57"/>
      <c r="CJ124" s="57"/>
      <c r="CK124" s="57"/>
    </row>
    <row r="125" spans="1:89" s="19" customFormat="1" ht="3.75" customHeight="1">
      <c r="A125" s="705"/>
      <c r="B125" s="489"/>
      <c r="C125" s="675"/>
      <c r="D125" s="706"/>
      <c r="E125" s="707"/>
      <c r="F125" s="708"/>
      <c r="G125" s="690"/>
      <c r="H125" s="691"/>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8"/>
      <c r="AZ125" s="689"/>
      <c r="BA125" s="489"/>
      <c r="BB125" s="489"/>
      <c r="BC125" s="489"/>
      <c r="BD125" s="689"/>
      <c r="BE125" s="711"/>
      <c r="BF125" s="57"/>
      <c r="BG125" s="57"/>
      <c r="BH125" s="57"/>
      <c r="BI125" s="57"/>
      <c r="BJ125" s="147"/>
      <c r="BK125" s="149"/>
      <c r="BL125" s="149"/>
      <c r="BM125" s="149"/>
      <c r="BN125" s="149"/>
      <c r="BO125" s="149"/>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row>
    <row r="126" spans="1:89" s="19" customFormat="1">
      <c r="A126" s="54"/>
      <c r="B126" s="137"/>
      <c r="C126" s="202"/>
      <c r="D126" s="137"/>
      <c r="E126" s="202"/>
      <c r="F126" s="137"/>
      <c r="G126" s="202"/>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8"/>
      <c r="BF126" s="57"/>
      <c r="BG126" s="57"/>
      <c r="BH126" s="57"/>
      <c r="BI126" s="57"/>
      <c r="BJ126" s="80"/>
      <c r="BK126" s="81"/>
      <c r="BL126" s="81"/>
      <c r="BM126" s="81"/>
      <c r="BN126" s="81"/>
      <c r="BO126" s="81"/>
      <c r="BP126" s="161"/>
      <c r="BQ126" s="161"/>
      <c r="BR126" s="162"/>
      <c r="BS126" s="57"/>
      <c r="BT126" s="57"/>
      <c r="BU126" s="57"/>
      <c r="BV126" s="57"/>
      <c r="BW126" s="57"/>
      <c r="BX126" s="57"/>
      <c r="BY126" s="57"/>
      <c r="BZ126" s="57"/>
      <c r="CA126" s="57"/>
      <c r="CB126" s="57"/>
      <c r="CC126" s="57"/>
      <c r="CD126" s="57"/>
      <c r="CE126" s="57"/>
      <c r="CF126" s="57"/>
      <c r="CG126" s="57"/>
      <c r="CH126" s="57"/>
      <c r="CI126" s="57"/>
      <c r="CJ126" s="57"/>
      <c r="CK126" s="57"/>
    </row>
    <row r="127" spans="1:89" s="72" customFormat="1">
      <c r="A127" s="49"/>
      <c r="B127" s="57"/>
      <c r="C127" s="212"/>
      <c r="D127" s="57"/>
      <c r="E127" s="213"/>
      <c r="F127" s="214"/>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2"/>
      <c r="AD127" s="1082"/>
      <c r="AE127" s="1082"/>
      <c r="AF127" s="1082"/>
      <c r="AG127" s="1082"/>
      <c r="AH127" s="1082"/>
      <c r="AI127" s="1082"/>
      <c r="AJ127" s="1082"/>
      <c r="AK127" s="1082"/>
      <c r="AL127" s="1082"/>
      <c r="AM127" s="1082"/>
      <c r="AN127" s="1082"/>
      <c r="AO127" s="1082"/>
      <c r="AP127" s="1083"/>
      <c r="AQ127" s="1083"/>
      <c r="AR127" s="1083"/>
      <c r="AS127" s="1083"/>
      <c r="AT127" s="1083"/>
      <c r="AU127" s="1083"/>
      <c r="AV127" s="1083"/>
      <c r="AW127" s="1083"/>
      <c r="AX127" s="1083"/>
      <c r="AY127" s="1083"/>
      <c r="AZ127" s="1084"/>
      <c r="BA127" s="1084"/>
      <c r="BB127" s="1084"/>
      <c r="BC127" s="1084"/>
      <c r="BD127" s="1084"/>
      <c r="BE127" s="57"/>
      <c r="BF127" s="57"/>
      <c r="BG127" s="57"/>
      <c r="BH127" s="57"/>
      <c r="BI127" s="57"/>
      <c r="BJ127" s="215"/>
      <c r="BK127" s="215"/>
      <c r="BL127" s="215"/>
      <c r="BM127" s="215"/>
      <c r="BN127" s="215"/>
      <c r="BO127" s="215"/>
      <c r="BP127" s="131"/>
      <c r="BQ127" s="131"/>
      <c r="BR127" s="216"/>
      <c r="BS127" s="57"/>
      <c r="BT127" s="57"/>
      <c r="BU127" s="57"/>
      <c r="BV127" s="57"/>
      <c r="BW127" s="57"/>
      <c r="BX127" s="57"/>
      <c r="BY127" s="57"/>
      <c r="BZ127" s="57"/>
      <c r="CA127" s="57"/>
      <c r="CB127" s="57"/>
      <c r="CC127" s="57"/>
      <c r="CD127" s="57"/>
      <c r="CE127" s="57"/>
      <c r="CF127" s="57"/>
      <c r="CG127" s="57"/>
      <c r="CH127" s="57"/>
      <c r="CI127" s="57"/>
      <c r="CJ127" s="57"/>
      <c r="CK127" s="57"/>
    </row>
  </sheetData>
  <sheetProtection algorithmName="SHA-512" hashValue="0bV0lcPQVngvCZsm1jJmzpCw1qg3u+KRjGjBT5mk5JdUkoiDXJP0WGzoSQJQtKW9wlh/tpVoXaQ3cfvFXzHupw==" saltValue="oIFd5deL8vzl9DaJLd/ABQ==" spinCount="100000" sheet="1" selectLockedCells="1"/>
  <mergeCells count="103">
    <mergeCell ref="J7:K7"/>
    <mergeCell ref="AY7:BC7"/>
    <mergeCell ref="BA81:BC81"/>
    <mergeCell ref="BA83:BC83"/>
    <mergeCell ref="BJ5:BO5"/>
    <mergeCell ref="Q3:AP5"/>
    <mergeCell ref="AY5:BC5"/>
    <mergeCell ref="Q6:AP7"/>
    <mergeCell ref="AY3:BC3"/>
    <mergeCell ref="BA44:BC44"/>
    <mergeCell ref="AZ29:BD29"/>
    <mergeCell ref="G47:AO47"/>
    <mergeCell ref="AP47:AY47"/>
    <mergeCell ref="AZ47:BD47"/>
    <mergeCell ref="BA49:BC49"/>
    <mergeCell ref="G79:AO79"/>
    <mergeCell ref="AP79:AY79"/>
    <mergeCell ref="AZ79:BD79"/>
    <mergeCell ref="BA65:BC65"/>
    <mergeCell ref="BA67:BC67"/>
    <mergeCell ref="BA74:BC74"/>
    <mergeCell ref="BA76:BC76"/>
    <mergeCell ref="BA35:BC35"/>
    <mergeCell ref="BA33:BC33"/>
    <mergeCell ref="BP15:BR15"/>
    <mergeCell ref="F15:AY16"/>
    <mergeCell ref="AZ15:BD16"/>
    <mergeCell ref="F17:AY17"/>
    <mergeCell ref="AZ17:BD17"/>
    <mergeCell ref="B9:J10"/>
    <mergeCell ref="B11:J12"/>
    <mergeCell ref="AV11:AX12"/>
    <mergeCell ref="AA11:AD12"/>
    <mergeCell ref="AE11:AN12"/>
    <mergeCell ref="AO11:AR12"/>
    <mergeCell ref="K9:Z10"/>
    <mergeCell ref="AA9:AF10"/>
    <mergeCell ref="AG9:AN10"/>
    <mergeCell ref="AO9:AR10"/>
    <mergeCell ref="AS9:BD10"/>
    <mergeCell ref="K11:Z12"/>
    <mergeCell ref="AY11:BD12"/>
    <mergeCell ref="AS11:AU12"/>
    <mergeCell ref="BP28:BR28"/>
    <mergeCell ref="BJ28:BN28"/>
    <mergeCell ref="B21:E21"/>
    <mergeCell ref="E29:AU29"/>
    <mergeCell ref="AZ31:BD31"/>
    <mergeCell ref="B20:E20"/>
    <mergeCell ref="AZ20:BD20"/>
    <mergeCell ref="F22:AY22"/>
    <mergeCell ref="AZ22:BD22"/>
    <mergeCell ref="F21:AY21"/>
    <mergeCell ref="AO26:AQ26"/>
    <mergeCell ref="AU26:AX26"/>
    <mergeCell ref="F20:AY20"/>
    <mergeCell ref="G31:AO31"/>
    <mergeCell ref="BA26:BC26"/>
    <mergeCell ref="AZ21:BD21"/>
    <mergeCell ref="B23:AY23"/>
    <mergeCell ref="AZ23:BD23"/>
    <mergeCell ref="G63:AO63"/>
    <mergeCell ref="AP63:AY63"/>
    <mergeCell ref="C26:H26"/>
    <mergeCell ref="K26:S26"/>
    <mergeCell ref="V26:W26"/>
    <mergeCell ref="Z26:AA26"/>
    <mergeCell ref="AE26:AL26"/>
    <mergeCell ref="B14:BD14"/>
    <mergeCell ref="BA42:BC42"/>
    <mergeCell ref="AP31:AY31"/>
    <mergeCell ref="B15:E16"/>
    <mergeCell ref="B22:E22"/>
    <mergeCell ref="F18:AY18"/>
    <mergeCell ref="F19:AY19"/>
    <mergeCell ref="AZ18:BD18"/>
    <mergeCell ref="BA60:BC60"/>
    <mergeCell ref="AZ63:BD63"/>
    <mergeCell ref="BA51:BC51"/>
    <mergeCell ref="B19:E19"/>
    <mergeCell ref="B18:E18"/>
    <mergeCell ref="B17:E17"/>
    <mergeCell ref="AZ19:BD19"/>
    <mergeCell ref="BA58:BC58"/>
    <mergeCell ref="G127:AO127"/>
    <mergeCell ref="AP127:AY127"/>
    <mergeCell ref="G111:AO111"/>
    <mergeCell ref="AP111:AY111"/>
    <mergeCell ref="AZ111:BD111"/>
    <mergeCell ref="BA124:BC124"/>
    <mergeCell ref="AZ127:BD127"/>
    <mergeCell ref="BA108:BC108"/>
    <mergeCell ref="BA113:BC113"/>
    <mergeCell ref="BA90:BC90"/>
    <mergeCell ref="BA92:BC92"/>
    <mergeCell ref="BA106:BC106"/>
    <mergeCell ref="BA115:BC115"/>
    <mergeCell ref="BA122:BC122"/>
    <mergeCell ref="G95:AO95"/>
    <mergeCell ref="AP95:AY95"/>
    <mergeCell ref="AZ95:BD95"/>
    <mergeCell ref="BA97:BC97"/>
    <mergeCell ref="BA99:BC99"/>
  </mergeCells>
  <phoneticPr fontId="9" type="noConversion"/>
  <conditionalFormatting sqref="BK65:BO65 BK81:BO81 BK97:BO97 BK49:BO49 BK113:BO113 BK33:BO33">
    <cfRule type="cellIs" dxfId="346" priority="1" stopIfTrue="1" operator="equal">
      <formula>""</formula>
    </cfRule>
  </conditionalFormatting>
  <conditionalFormatting sqref="AZ127 AZ30:BD30 AZ31 AZ95 AZ79 AZ47 AZ63 AZ111">
    <cfRule type="cellIs" dxfId="345" priority="2" stopIfTrue="1" operator="equal">
      <formula>"Green"</formula>
    </cfRule>
    <cfRule type="cellIs" dxfId="344" priority="3" stopIfTrue="1" operator="equal">
      <formula>"Yellow"</formula>
    </cfRule>
    <cfRule type="cellIs" dxfId="343" priority="4" stopIfTrue="1" operator="equal">
      <formula>"Red"</formula>
    </cfRule>
  </conditionalFormatting>
  <conditionalFormatting sqref="AS7">
    <cfRule type="cellIs" dxfId="342" priority="17" stopIfTrue="1" operator="equal">
      <formula>"X"</formula>
    </cfRule>
  </conditionalFormatting>
  <conditionalFormatting sqref="BP5">
    <cfRule type="expression" dxfId="341" priority="18" stopIfTrue="1">
      <formula>IF(AND(BP5="",#REF!&gt;""),TRUE,FALSE)</formula>
    </cfRule>
  </conditionalFormatting>
  <conditionalFormatting sqref="BA113:BC113 BA81:BC81 BA65:BC65 BA49:BC49 BA33:BC33 BA97:BC97">
    <cfRule type="expression" dxfId="340" priority="19" stopIfTrue="1">
      <formula>IF(BJ33="No",TRUE,FALSE)</formula>
    </cfRule>
    <cfRule type="expression" dxfId="339" priority="20" stopIfTrue="1">
      <formula>IF(OR(I33="",BA33="x",BR33=0),TRUE,FALSE)</formula>
    </cfRule>
    <cfRule type="expression" dxfId="338" priority="21" stopIfTrue="1">
      <formula>IF(AND(BA33&lt;&gt;"Y",BA33&lt;&gt;"N",BA33&lt;&gt;""),TRUE,FALSE)</formula>
    </cfRule>
  </conditionalFormatting>
  <conditionalFormatting sqref="BA115:BC115 BA99:BC99 BA83:BC83 BA67:BC67 BA51:BC51 BA35:BC35">
    <cfRule type="expression" dxfId="337" priority="22" stopIfTrue="1">
      <formula>IF(OR(BR33=0,BJ33="No"),TRUE,FALSE)</formula>
    </cfRule>
    <cfRule type="expression" dxfId="336" priority="23" stopIfTrue="1">
      <formula>IF(BA33="x",TRUE,FALSE)</formula>
    </cfRule>
    <cfRule type="cellIs" dxfId="335" priority="24" stopIfTrue="1" operator="greaterThan">
      <formula>2</formula>
    </cfRule>
  </conditionalFormatting>
  <conditionalFormatting sqref="BA122:BC122 BA106:BC106 BA90:BC90 BA74:BC74 BA58:BC58 BA42:BC42">
    <cfRule type="expression" dxfId="334" priority="25" stopIfTrue="1">
      <formula>IF(OR(BR33=0,BJ33="No"),TRUE,FALSE)</formula>
    </cfRule>
    <cfRule type="expression" dxfId="333" priority="26" stopIfTrue="1">
      <formula>IF(BA33="x",TRUE,FALSE)</formula>
    </cfRule>
    <cfRule type="cellIs" dxfId="332" priority="27" stopIfTrue="1" operator="greaterThan">
      <formula>2</formula>
    </cfRule>
  </conditionalFormatting>
  <conditionalFormatting sqref="BA124:BC124 BA108:BC108 BA92:BC92 BA76:BC76 BA60:BC60 BA44:BC44">
    <cfRule type="expression" dxfId="331" priority="28" stopIfTrue="1">
      <formula>IF(OR(BR33=0,BJ33="No"),TRUE,FALSE)</formula>
    </cfRule>
    <cfRule type="expression" dxfId="330" priority="29" stopIfTrue="1">
      <formula>IF(BA33="x",TRUE,FALSE)</formula>
    </cfRule>
    <cfRule type="cellIs" dxfId="329" priority="30" stopIfTrue="1" operator="greaterThan">
      <formula>2</formula>
    </cfRule>
  </conditionalFormatting>
  <conditionalFormatting sqref="AY5:BC5">
    <cfRule type="cellIs" dxfId="328" priority="31" stopIfTrue="1" operator="between">
      <formula>0.845</formula>
      <formula>1.1</formula>
    </cfRule>
    <cfRule type="cellIs" dxfId="327" priority="32" stopIfTrue="1" operator="between">
      <formula>0.745</formula>
      <formula>0.8449</formula>
    </cfRule>
    <cfRule type="cellIs" dxfId="326" priority="33" stopIfTrue="1" operator="between">
      <formula>0</formula>
      <formula>0.7449</formula>
    </cfRule>
  </conditionalFormatting>
  <conditionalFormatting sqref="AZ17:BD23">
    <cfRule type="cellIs" dxfId="325" priority="34" stopIfTrue="1" operator="between">
      <formula>0.845</formula>
      <formula>1.1</formula>
    </cfRule>
    <cfRule type="cellIs" dxfId="324" priority="35" stopIfTrue="1" operator="between">
      <formula>0.745</formula>
      <formula>0.8449</formula>
    </cfRule>
    <cfRule type="cellIs" dxfId="323" priority="36" stopIfTrue="1" operator="between">
      <formula>0</formula>
      <formula>0.7449</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0070C0"/>
    <pageSetUpPr fitToPage="1"/>
  </sheetPr>
  <dimension ref="A1:CP127"/>
  <sheetViews>
    <sheetView showRowColHeaders="0" zoomScale="130" zoomScaleNormal="130" workbookViewId="0">
      <selection activeCell="BA124" sqref="BA124:BC124"/>
    </sheetView>
  </sheetViews>
  <sheetFormatPr baseColWidth="10" defaultColWidth="9.19921875" defaultRowHeight="13"/>
  <cols>
    <col min="1" max="1" width="1" style="481" customWidth="1"/>
    <col min="2" max="2" width="0.796875" style="339" customWidth="1"/>
    <col min="3" max="3" width="2.796875" style="339" customWidth="1"/>
    <col min="4" max="4" width="0.796875" style="339" customWidth="1"/>
    <col min="5" max="5" width="2.796875" style="339" customWidth="1"/>
    <col min="6" max="6" width="0.796875" style="339" customWidth="1"/>
    <col min="7" max="7" width="2.796875" style="339" customWidth="1"/>
    <col min="8" max="8" width="0.796875" style="339" customWidth="1"/>
    <col min="9" max="9" width="2.796875" style="339" customWidth="1"/>
    <col min="10" max="10" width="0.796875" style="339" customWidth="1"/>
    <col min="11" max="11" width="2.796875" style="339" customWidth="1"/>
    <col min="12" max="12" width="0.796875" style="339" customWidth="1"/>
    <col min="13" max="13" width="2.796875" style="339" customWidth="1"/>
    <col min="14" max="14" width="0.796875" style="339" customWidth="1"/>
    <col min="15" max="15" width="2.796875" style="339" customWidth="1"/>
    <col min="16" max="16" width="0.796875" style="339" customWidth="1"/>
    <col min="17" max="17" width="2.796875" style="339" customWidth="1"/>
    <col min="18" max="18" width="0.796875" style="339" customWidth="1"/>
    <col min="19" max="19" width="2.796875" style="339" customWidth="1"/>
    <col min="20" max="20" width="0.796875" style="339" customWidth="1"/>
    <col min="21" max="21" width="2.796875" style="339" customWidth="1"/>
    <col min="22" max="22" width="0.796875" style="339" customWidth="1"/>
    <col min="23" max="23" width="2.796875" style="339" customWidth="1"/>
    <col min="24" max="24" width="0.796875" style="339" customWidth="1"/>
    <col min="25" max="25" width="2.796875" style="339" customWidth="1"/>
    <col min="26" max="26" width="0.796875" style="339" customWidth="1"/>
    <col min="27" max="27" width="2.796875" style="339" customWidth="1"/>
    <col min="28" max="28" width="0.796875" style="339" customWidth="1"/>
    <col min="29" max="29" width="2.796875" style="339" customWidth="1"/>
    <col min="30" max="30" width="0.796875" style="339" customWidth="1"/>
    <col min="31" max="31" width="2.796875" style="339" customWidth="1"/>
    <col min="32" max="32" width="0.796875" style="339" customWidth="1"/>
    <col min="33" max="33" width="2.796875" style="339" customWidth="1"/>
    <col min="34" max="34" width="0.796875" style="339" customWidth="1"/>
    <col min="35" max="35" width="2.796875" style="339" customWidth="1"/>
    <col min="36" max="36" width="0.796875" style="339" customWidth="1"/>
    <col min="37" max="37" width="2.796875" style="339" customWidth="1"/>
    <col min="38" max="38" width="0.796875" style="339" customWidth="1"/>
    <col min="39" max="39" width="2.796875" style="339" customWidth="1"/>
    <col min="40" max="40" width="0.796875" style="339" customWidth="1"/>
    <col min="41" max="41" width="2.796875" style="339" customWidth="1"/>
    <col min="42" max="42" width="0.796875" style="339" customWidth="1"/>
    <col min="43" max="43" width="2.796875" style="339" customWidth="1"/>
    <col min="44" max="44" width="0.796875" style="339" customWidth="1"/>
    <col min="45" max="45" width="2.796875" style="339" customWidth="1"/>
    <col min="46" max="46" width="0.796875" style="339" customWidth="1"/>
    <col min="47" max="47" width="2.796875" style="339" customWidth="1"/>
    <col min="48" max="48" width="0.796875" style="339" customWidth="1"/>
    <col min="49" max="49" width="2.796875" style="339" customWidth="1"/>
    <col min="50" max="50" width="0.796875" style="339" customWidth="1"/>
    <col min="51" max="51" width="2.796875" style="339" customWidth="1"/>
    <col min="52" max="52" width="0.796875" style="339" customWidth="1"/>
    <col min="53" max="53" width="2.796875" style="339" customWidth="1"/>
    <col min="54" max="54" width="0.796875" style="339" customWidth="1"/>
    <col min="55" max="55" width="2.796875" style="339" customWidth="1"/>
    <col min="56" max="57" width="0.796875" style="339" customWidth="1"/>
    <col min="58" max="61" width="11.796875" style="339" customWidth="1"/>
    <col min="62" max="64" width="11.796875" style="339" hidden="1" customWidth="1"/>
    <col min="65" max="67" width="11.796875" style="462" hidden="1" customWidth="1"/>
    <col min="68" max="68" width="11.796875" style="339" hidden="1" customWidth="1"/>
    <col min="69" max="70" width="11.796875" style="475" hidden="1" customWidth="1"/>
    <col min="71" max="74" width="11.796875" style="339" customWidth="1"/>
    <col min="75" max="16384" width="9.19921875" style="339"/>
  </cols>
  <sheetData>
    <row r="1" spans="1:94" s="19" customFormat="1" ht="4.5" customHeight="1">
      <c r="A1" s="377"/>
      <c r="B1" s="158"/>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30"/>
      <c r="AT1" s="30"/>
      <c r="AU1" s="30"/>
      <c r="AV1" s="30"/>
      <c r="AW1" s="30"/>
      <c r="AX1" s="30"/>
      <c r="AY1" s="30"/>
      <c r="AZ1" s="30"/>
      <c r="BA1" s="30"/>
      <c r="BB1" s="40"/>
      <c r="BC1" s="40"/>
      <c r="BD1" s="196"/>
      <c r="BE1" s="44"/>
      <c r="BF1" s="62"/>
      <c r="BG1" s="57"/>
      <c r="BH1" s="57"/>
      <c r="BI1" s="57"/>
      <c r="BJ1" s="57"/>
      <c r="BK1" s="57"/>
      <c r="BL1" s="58"/>
      <c r="BM1" s="58"/>
      <c r="BN1" s="58"/>
      <c r="BO1" s="58"/>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row>
    <row r="2" spans="1:94" s="19" customFormat="1" ht="4.5" customHeight="1">
      <c r="A2" s="377"/>
      <c r="B2" s="404"/>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3"/>
      <c r="AT2" s="403"/>
      <c r="AU2" s="403"/>
      <c r="AV2" s="403"/>
      <c r="AW2" s="403"/>
      <c r="AX2" s="403"/>
      <c r="AY2" s="403"/>
      <c r="AZ2" s="403"/>
      <c r="BA2" s="403"/>
      <c r="BB2" s="402"/>
      <c r="BC2" s="402"/>
      <c r="BD2" s="401"/>
      <c r="BE2" s="44"/>
      <c r="BF2" s="62"/>
      <c r="BG2" s="57"/>
      <c r="BH2" s="57"/>
      <c r="BI2" s="57"/>
      <c r="BJ2" s="57"/>
      <c r="BK2" s="57"/>
      <c r="BL2" s="57"/>
      <c r="BM2" s="58"/>
      <c r="BN2" s="58"/>
      <c r="BO2" s="58"/>
      <c r="BP2" s="57"/>
      <c r="BQ2" s="61"/>
      <c r="BR2" s="61"/>
      <c r="BS2" s="57"/>
      <c r="BT2" s="57"/>
      <c r="BU2" s="57"/>
      <c r="BV2" s="57"/>
      <c r="BW2" s="57"/>
      <c r="BX2" s="57"/>
      <c r="BY2" s="57"/>
      <c r="BZ2" s="57"/>
      <c r="CA2" s="57"/>
      <c r="CB2" s="57"/>
      <c r="CC2" s="57"/>
      <c r="CD2" s="57"/>
      <c r="CE2" s="57"/>
      <c r="CF2" s="57"/>
      <c r="CG2" s="57"/>
      <c r="CH2" s="57"/>
      <c r="CI2" s="57"/>
      <c r="CJ2" s="57"/>
      <c r="CK2" s="57"/>
    </row>
    <row r="3" spans="1:94" s="19" customFormat="1" ht="12.75" customHeight="1">
      <c r="A3" s="382"/>
      <c r="B3" s="399"/>
      <c r="C3" s="383"/>
      <c r="D3" s="383"/>
      <c r="E3" s="383"/>
      <c r="F3" s="383"/>
      <c r="G3" s="383"/>
      <c r="H3" s="383"/>
      <c r="I3" s="383"/>
      <c r="J3" s="383"/>
      <c r="K3" s="383"/>
      <c r="L3" s="383"/>
      <c r="M3" s="383"/>
      <c r="N3" s="383"/>
      <c r="O3" s="383"/>
      <c r="P3" s="383"/>
      <c r="Q3" s="918" t="s">
        <v>55</v>
      </c>
      <c r="R3" s="919"/>
      <c r="S3" s="919"/>
      <c r="T3" s="919"/>
      <c r="U3" s="919"/>
      <c r="V3" s="919"/>
      <c r="W3" s="919"/>
      <c r="X3" s="919"/>
      <c r="Y3" s="919"/>
      <c r="Z3" s="919"/>
      <c r="AA3" s="919"/>
      <c r="AB3" s="919"/>
      <c r="AC3" s="919"/>
      <c r="AD3" s="919"/>
      <c r="AE3" s="919"/>
      <c r="AF3" s="919"/>
      <c r="AG3" s="919"/>
      <c r="AH3" s="919"/>
      <c r="AI3" s="919"/>
      <c r="AJ3" s="919"/>
      <c r="AK3" s="919"/>
      <c r="AL3" s="919"/>
      <c r="AM3" s="919"/>
      <c r="AN3" s="919"/>
      <c r="AO3" s="919"/>
      <c r="AP3" s="919"/>
      <c r="AQ3" s="91"/>
      <c r="AR3" s="400"/>
      <c r="AS3" s="400"/>
      <c r="AT3" s="400"/>
      <c r="AU3" s="400"/>
      <c r="AV3" s="400"/>
      <c r="AW3" s="92" t="s">
        <v>56</v>
      </c>
      <c r="AX3" s="400"/>
      <c r="AY3" s="995" t="str">
        <f>IF('Cover Page'!AY3="","",'Cover Page'!AY3)</f>
        <v/>
      </c>
      <c r="AZ3" s="996"/>
      <c r="BA3" s="996"/>
      <c r="BB3" s="996"/>
      <c r="BC3" s="997"/>
      <c r="BD3" s="398"/>
      <c r="BE3" s="44"/>
      <c r="BF3" s="62"/>
      <c r="BG3" s="57"/>
      <c r="BH3" s="57"/>
      <c r="BI3" s="57"/>
      <c r="BJ3" s="57"/>
      <c r="BK3" s="57"/>
      <c r="BL3" s="57"/>
      <c r="BM3" s="58"/>
      <c r="BN3" s="58"/>
      <c r="BO3" s="58"/>
      <c r="BP3" s="57"/>
      <c r="BQ3" s="61"/>
      <c r="BR3" s="61"/>
      <c r="BS3" s="57"/>
      <c r="BT3" s="57"/>
      <c r="BU3" s="57"/>
      <c r="BV3" s="57"/>
      <c r="BW3" s="57"/>
      <c r="BX3" s="57"/>
      <c r="BY3" s="57"/>
      <c r="BZ3" s="57"/>
      <c r="CA3" s="57"/>
      <c r="CB3" s="57"/>
      <c r="CC3" s="57"/>
      <c r="CD3" s="57"/>
      <c r="CE3" s="57"/>
      <c r="CF3" s="57"/>
      <c r="CG3" s="57"/>
      <c r="CH3" s="57"/>
      <c r="CI3" s="57"/>
      <c r="CJ3" s="57"/>
      <c r="CK3" s="57"/>
    </row>
    <row r="4" spans="1:94" s="19" customFormat="1" ht="4.5" customHeight="1">
      <c r="A4" s="382"/>
      <c r="B4" s="399"/>
      <c r="C4" s="383"/>
      <c r="D4" s="383"/>
      <c r="E4" s="383"/>
      <c r="F4" s="383"/>
      <c r="G4" s="383"/>
      <c r="H4" s="383"/>
      <c r="I4" s="383"/>
      <c r="J4" s="383"/>
      <c r="K4" s="383"/>
      <c r="L4" s="383"/>
      <c r="M4" s="383"/>
      <c r="N4" s="383"/>
      <c r="O4" s="383"/>
      <c r="P4" s="383"/>
      <c r="Q4" s="920"/>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366"/>
      <c r="AR4" s="366"/>
      <c r="AS4" s="378"/>
      <c r="AT4" s="378"/>
      <c r="AU4" s="378"/>
      <c r="AV4" s="378"/>
      <c r="AW4" s="378"/>
      <c r="AX4" s="378"/>
      <c r="AY4" s="94"/>
      <c r="AZ4" s="94"/>
      <c r="BA4" s="94"/>
      <c r="BB4" s="94"/>
      <c r="BC4" s="94"/>
      <c r="BD4" s="398"/>
      <c r="BE4" s="44"/>
      <c r="BF4" s="62"/>
      <c r="BG4" s="57"/>
      <c r="BH4" s="57"/>
      <c r="BI4" s="57"/>
      <c r="BJ4" s="57"/>
      <c r="BK4" s="57"/>
      <c r="BL4" s="57"/>
      <c r="BM4" s="58"/>
      <c r="BN4" s="58"/>
      <c r="BO4" s="58"/>
      <c r="BP4" s="57"/>
      <c r="BQ4" s="61"/>
      <c r="BR4" s="61"/>
      <c r="BS4" s="57"/>
      <c r="BT4" s="57"/>
      <c r="BU4" s="57"/>
      <c r="BV4" s="57"/>
      <c r="BW4" s="57"/>
      <c r="BX4" s="57"/>
      <c r="BY4" s="57"/>
      <c r="BZ4" s="57"/>
      <c r="CA4" s="57"/>
      <c r="CB4" s="57"/>
      <c r="CC4" s="57"/>
      <c r="CD4" s="57"/>
      <c r="CE4" s="57"/>
      <c r="CF4" s="57"/>
      <c r="CG4" s="57"/>
      <c r="CH4" s="57"/>
      <c r="CI4" s="57"/>
      <c r="CJ4" s="57"/>
      <c r="CK4" s="57"/>
    </row>
    <row r="5" spans="1:94" s="19" customFormat="1" ht="12.75" customHeight="1">
      <c r="A5" s="382"/>
      <c r="B5" s="399"/>
      <c r="C5" s="383"/>
      <c r="D5" s="383"/>
      <c r="E5" s="383"/>
      <c r="F5" s="383"/>
      <c r="G5" s="383"/>
      <c r="H5" s="383"/>
      <c r="I5" s="383"/>
      <c r="J5" s="383"/>
      <c r="K5" s="383"/>
      <c r="L5" s="383"/>
      <c r="M5" s="383"/>
      <c r="N5" s="383"/>
      <c r="O5" s="383"/>
      <c r="P5" s="383"/>
      <c r="Q5" s="920"/>
      <c r="R5" s="921"/>
      <c r="S5" s="921"/>
      <c r="T5" s="921"/>
      <c r="U5" s="921"/>
      <c r="V5" s="921"/>
      <c r="W5" s="921"/>
      <c r="X5" s="921"/>
      <c r="Y5" s="921"/>
      <c r="Z5" s="921"/>
      <c r="AA5" s="921"/>
      <c r="AB5" s="921"/>
      <c r="AC5" s="921"/>
      <c r="AD5" s="921"/>
      <c r="AE5" s="921"/>
      <c r="AF5" s="921"/>
      <c r="AG5" s="921"/>
      <c r="AH5" s="921"/>
      <c r="AI5" s="921"/>
      <c r="AJ5" s="921"/>
      <c r="AK5" s="921"/>
      <c r="AL5" s="921"/>
      <c r="AM5" s="921"/>
      <c r="AN5" s="921"/>
      <c r="AO5" s="921"/>
      <c r="AP5" s="921"/>
      <c r="AQ5" s="86"/>
      <c r="AR5" s="66"/>
      <c r="AS5" s="86"/>
      <c r="AT5" s="66"/>
      <c r="AU5" s="86"/>
      <c r="AV5" s="66"/>
      <c r="AW5" s="87" t="s">
        <v>50</v>
      </c>
      <c r="AX5" s="66"/>
      <c r="AY5" s="915" t="str">
        <f>'Cover Page'!AY5</f>
        <v/>
      </c>
      <c r="AZ5" s="916"/>
      <c r="BA5" s="916"/>
      <c r="BB5" s="916"/>
      <c r="BC5" s="917"/>
      <c r="BD5" s="398"/>
      <c r="BE5" s="44"/>
      <c r="BF5" s="62"/>
      <c r="BG5" s="57"/>
      <c r="BH5" s="57"/>
      <c r="BI5" s="57"/>
      <c r="BJ5" s="1072" t="s">
        <v>87</v>
      </c>
      <c r="BK5" s="1073"/>
      <c r="BL5" s="1073"/>
      <c r="BM5" s="1073"/>
      <c r="BN5" s="1073"/>
      <c r="BO5" s="1073"/>
      <c r="BP5" s="225">
        <f>IF(BR23="",0,IF(MIN(BR17:BR22)&lt;0.75,1,0))</f>
        <v>0</v>
      </c>
      <c r="BQ5" s="61"/>
      <c r="BR5" s="61"/>
      <c r="BS5" s="57"/>
      <c r="BT5" s="57"/>
      <c r="BU5" s="57"/>
      <c r="BV5" s="57"/>
      <c r="BW5" s="57"/>
      <c r="BX5" s="57"/>
      <c r="BY5" s="57"/>
      <c r="BZ5" s="57"/>
      <c r="CA5" s="57"/>
      <c r="CB5" s="57"/>
      <c r="CC5" s="57"/>
      <c r="CD5" s="57"/>
      <c r="CE5" s="57"/>
      <c r="CF5" s="57"/>
      <c r="CG5" s="57"/>
      <c r="CH5" s="57"/>
      <c r="CI5" s="57"/>
      <c r="CJ5" s="57"/>
      <c r="CK5" s="57"/>
    </row>
    <row r="6" spans="1:94" s="19" customFormat="1" ht="4.5" customHeight="1">
      <c r="A6" s="382"/>
      <c r="B6" s="399"/>
      <c r="C6" s="383"/>
      <c r="D6" s="383"/>
      <c r="E6" s="383"/>
      <c r="F6" s="383"/>
      <c r="G6" s="383"/>
      <c r="H6" s="383"/>
      <c r="I6" s="383"/>
      <c r="J6" s="383"/>
      <c r="K6" s="383"/>
      <c r="L6" s="383"/>
      <c r="M6" s="383"/>
      <c r="N6" s="383"/>
      <c r="O6" s="383"/>
      <c r="P6" s="388"/>
      <c r="Q6" s="922"/>
      <c r="R6" s="923"/>
      <c r="S6" s="923"/>
      <c r="T6" s="923"/>
      <c r="U6" s="923"/>
      <c r="V6" s="923"/>
      <c r="W6" s="923"/>
      <c r="X6" s="923"/>
      <c r="Y6" s="923"/>
      <c r="Z6" s="923"/>
      <c r="AA6" s="923"/>
      <c r="AB6" s="923"/>
      <c r="AC6" s="923"/>
      <c r="AD6" s="923"/>
      <c r="AE6" s="923"/>
      <c r="AF6" s="923"/>
      <c r="AG6" s="923"/>
      <c r="AH6" s="923"/>
      <c r="AI6" s="923"/>
      <c r="AJ6" s="923"/>
      <c r="AK6" s="923"/>
      <c r="AL6" s="923"/>
      <c r="AM6" s="923"/>
      <c r="AN6" s="923"/>
      <c r="AO6" s="923"/>
      <c r="AP6" s="923"/>
      <c r="AQ6" s="235"/>
      <c r="AR6" s="235"/>
      <c r="AS6" s="235"/>
      <c r="AT6" s="235"/>
      <c r="AU6" s="235"/>
      <c r="AV6" s="235"/>
      <c r="AW6" s="235"/>
      <c r="AX6" s="235"/>
      <c r="AY6" s="53"/>
      <c r="AZ6" s="89" t="str">
        <f>IF(AND($BH$7="",$BH$9=""),"",IF($BH$9="",#REF!,#REF!))</f>
        <v/>
      </c>
      <c r="BA6" s="89"/>
      <c r="BB6" s="89"/>
      <c r="BC6" s="89"/>
      <c r="BD6" s="398"/>
      <c r="BE6" s="44"/>
      <c r="BF6" s="62"/>
      <c r="BG6" s="57"/>
      <c r="BH6" s="57"/>
      <c r="BI6" s="57"/>
      <c r="BJ6" s="57"/>
      <c r="BK6" s="57"/>
      <c r="BL6" s="57"/>
      <c r="BM6" s="58"/>
      <c r="BN6" s="58"/>
      <c r="BO6" s="58"/>
      <c r="BP6" s="57"/>
      <c r="BQ6" s="61"/>
      <c r="BR6" s="61"/>
      <c r="BS6" s="57"/>
      <c r="BT6" s="57"/>
      <c r="BU6" s="57"/>
      <c r="BV6" s="57"/>
      <c r="BW6" s="57"/>
      <c r="BX6" s="57"/>
      <c r="BY6" s="57"/>
      <c r="BZ6" s="57"/>
      <c r="CA6" s="57"/>
      <c r="CB6" s="57"/>
      <c r="CC6" s="57"/>
      <c r="CD6" s="57"/>
      <c r="CE6" s="57"/>
      <c r="CF6" s="57"/>
      <c r="CG6" s="57"/>
      <c r="CH6" s="57"/>
      <c r="CI6" s="57"/>
      <c r="CJ6" s="57"/>
      <c r="CK6" s="57"/>
    </row>
    <row r="7" spans="1:94" s="19" customFormat="1" ht="12.75" customHeight="1">
      <c r="A7" s="382"/>
      <c r="B7" s="399"/>
      <c r="C7" s="433"/>
      <c r="D7" s="433"/>
      <c r="E7" s="433"/>
      <c r="F7" s="433"/>
      <c r="G7" s="433"/>
      <c r="H7" s="433"/>
      <c r="I7" s="434" t="s">
        <v>38</v>
      </c>
      <c r="J7" s="932">
        <f>'Cover Page'!J7</f>
        <v>6.1</v>
      </c>
      <c r="K7" s="932"/>
      <c r="L7" s="383"/>
      <c r="M7" s="383"/>
      <c r="N7" s="383"/>
      <c r="O7" s="383"/>
      <c r="P7" s="388"/>
      <c r="Q7" s="922"/>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87"/>
      <c r="AR7" s="235"/>
      <c r="AS7" s="88"/>
      <c r="AT7" s="235"/>
      <c r="AU7" s="235"/>
      <c r="AV7" s="235"/>
      <c r="AW7" s="87" t="s">
        <v>367</v>
      </c>
      <c r="AX7" s="235"/>
      <c r="AY7" s="1006" t="str">
        <f>IF('Cover Page'!AY7="","",'Cover Page'!AY7)</f>
        <v/>
      </c>
      <c r="AZ7" s="1007"/>
      <c r="BA7" s="1007"/>
      <c r="BB7" s="1007"/>
      <c r="BC7" s="1008"/>
      <c r="BD7" s="398"/>
      <c r="BE7" s="44"/>
      <c r="BF7" s="62"/>
      <c r="BG7" s="57"/>
      <c r="BH7" s="57"/>
      <c r="BI7" s="57"/>
      <c r="BJ7" s="57"/>
      <c r="BK7" s="57"/>
      <c r="BL7" s="57"/>
      <c r="BM7" s="58"/>
      <c r="BN7" s="58"/>
      <c r="BO7" s="58"/>
      <c r="BP7" s="57"/>
      <c r="BQ7" s="61"/>
      <c r="BR7" s="61"/>
      <c r="BS7" s="57"/>
      <c r="BT7" s="57"/>
      <c r="BU7" s="57"/>
      <c r="BV7" s="57"/>
      <c r="BW7" s="57"/>
      <c r="BX7" s="57"/>
      <c r="BY7" s="57"/>
      <c r="BZ7" s="57"/>
      <c r="CA7" s="57"/>
      <c r="CB7" s="57"/>
      <c r="CC7" s="57"/>
      <c r="CD7" s="57"/>
      <c r="CE7" s="57"/>
      <c r="CF7" s="57"/>
      <c r="CG7" s="57"/>
      <c r="CH7" s="57"/>
      <c r="CI7" s="57"/>
      <c r="CJ7" s="57"/>
      <c r="CK7" s="57"/>
    </row>
    <row r="8" spans="1:94" s="19" customFormat="1" ht="4.5" customHeight="1">
      <c r="A8" s="374"/>
      <c r="B8" s="397"/>
      <c r="C8" s="395"/>
      <c r="D8" s="395"/>
      <c r="E8" s="395"/>
      <c r="F8" s="395"/>
      <c r="G8" s="395"/>
      <c r="H8" s="395"/>
      <c r="I8" s="395"/>
      <c r="J8" s="396"/>
      <c r="K8" s="395"/>
      <c r="L8" s="395"/>
      <c r="M8" s="395"/>
      <c r="N8" s="395"/>
      <c r="O8" s="395"/>
      <c r="P8" s="395"/>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5"/>
      <c r="AR8" s="395"/>
      <c r="AS8" s="394"/>
      <c r="AT8" s="395"/>
      <c r="AU8" s="395"/>
      <c r="AV8" s="395"/>
      <c r="AW8" s="394"/>
      <c r="AX8" s="395"/>
      <c r="AY8" s="394"/>
      <c r="AZ8" s="394"/>
      <c r="BA8" s="394"/>
      <c r="BB8" s="394"/>
      <c r="BC8" s="394"/>
      <c r="BD8" s="393"/>
      <c r="BE8" s="44"/>
      <c r="BF8" s="62"/>
      <c r="BG8" s="57"/>
      <c r="BH8" s="57"/>
      <c r="BI8" s="57"/>
      <c r="BJ8" s="57"/>
      <c r="BK8" s="61"/>
      <c r="BL8" s="61"/>
      <c r="BM8" s="57"/>
      <c r="BN8" s="57"/>
      <c r="BO8" s="57"/>
      <c r="BP8" s="57"/>
      <c r="BQ8" s="61"/>
      <c r="BR8" s="61"/>
      <c r="BS8" s="57"/>
      <c r="BT8" s="57"/>
      <c r="BU8" s="57"/>
      <c r="BV8" s="57"/>
      <c r="BW8" s="57"/>
      <c r="BX8" s="57"/>
      <c r="BY8" s="57"/>
      <c r="BZ8" s="57"/>
      <c r="CA8" s="57"/>
      <c r="CB8" s="57"/>
      <c r="CC8" s="57"/>
      <c r="CD8" s="57"/>
      <c r="CE8" s="57"/>
      <c r="CF8" s="57"/>
      <c r="CG8" s="57"/>
      <c r="CH8" s="57"/>
      <c r="CI8" s="57"/>
      <c r="CJ8" s="57"/>
      <c r="CK8" s="57"/>
    </row>
    <row r="9" spans="1:94" s="19" customFormat="1">
      <c r="A9" s="235"/>
      <c r="B9" s="846" t="s">
        <v>70</v>
      </c>
      <c r="C9" s="847"/>
      <c r="D9" s="847"/>
      <c r="E9" s="847"/>
      <c r="F9" s="847"/>
      <c r="G9" s="847"/>
      <c r="H9" s="847"/>
      <c r="I9" s="847"/>
      <c r="J9" s="847"/>
      <c r="K9" s="974" t="str">
        <f>IF('Cover Page'!K9="","",'Cover Page'!K9)</f>
        <v/>
      </c>
      <c r="L9" s="975"/>
      <c r="M9" s="975"/>
      <c r="N9" s="975"/>
      <c r="O9" s="975"/>
      <c r="P9" s="975"/>
      <c r="Q9" s="975"/>
      <c r="R9" s="975"/>
      <c r="S9" s="975"/>
      <c r="T9" s="975"/>
      <c r="U9" s="975"/>
      <c r="V9" s="975"/>
      <c r="W9" s="975"/>
      <c r="X9" s="975"/>
      <c r="Y9" s="975"/>
      <c r="Z9" s="976"/>
      <c r="AA9" s="847" t="s">
        <v>205</v>
      </c>
      <c r="AB9" s="847"/>
      <c r="AC9" s="847"/>
      <c r="AD9" s="847"/>
      <c r="AE9" s="847"/>
      <c r="AF9" s="847"/>
      <c r="AG9" s="989" t="str">
        <f>IF('Cover Page'!AK9="","",'Cover Page'!AK9)</f>
        <v/>
      </c>
      <c r="AH9" s="990"/>
      <c r="AI9" s="990"/>
      <c r="AJ9" s="990"/>
      <c r="AK9" s="990"/>
      <c r="AL9" s="990"/>
      <c r="AM9" s="990"/>
      <c r="AN9" s="991"/>
      <c r="AO9" s="846" t="s">
        <v>80</v>
      </c>
      <c r="AP9" s="847"/>
      <c r="AQ9" s="847"/>
      <c r="AR9" s="848"/>
      <c r="AS9" s="974" t="str">
        <f>IF('Cover Page'!F53="","",'Cover Page'!F53)</f>
        <v/>
      </c>
      <c r="AT9" s="975"/>
      <c r="AU9" s="975"/>
      <c r="AV9" s="975"/>
      <c r="AW9" s="975"/>
      <c r="AX9" s="975"/>
      <c r="AY9" s="975"/>
      <c r="AZ9" s="975"/>
      <c r="BA9" s="975"/>
      <c r="BB9" s="975"/>
      <c r="BC9" s="975"/>
      <c r="BD9" s="976"/>
      <c r="BE9" s="44"/>
      <c r="BF9" s="62"/>
      <c r="BG9" s="57"/>
      <c r="BH9" s="57"/>
      <c r="BI9" s="57"/>
      <c r="BJ9" s="57"/>
      <c r="BK9" s="57"/>
      <c r="BL9" s="57"/>
      <c r="BM9" s="58"/>
      <c r="BN9" s="58"/>
      <c r="BO9" s="58"/>
      <c r="BP9" s="57"/>
      <c r="BQ9" s="61"/>
      <c r="BR9" s="61"/>
      <c r="BS9" s="57"/>
      <c r="BT9" s="57"/>
      <c r="BU9" s="57"/>
      <c r="BV9" s="57"/>
      <c r="BW9" s="57"/>
      <c r="BX9" s="57"/>
      <c r="BY9" s="57"/>
      <c r="BZ9" s="57"/>
      <c r="CA9" s="57"/>
      <c r="CB9" s="57"/>
      <c r="CC9" s="57"/>
      <c r="CD9" s="57"/>
      <c r="CE9" s="57"/>
      <c r="CF9" s="57"/>
      <c r="CG9" s="57"/>
      <c r="CH9" s="57"/>
      <c r="CI9" s="57"/>
      <c r="CJ9" s="57"/>
      <c r="CK9" s="57"/>
    </row>
    <row r="10" spans="1:94" s="19" customFormat="1" ht="4.5" customHeight="1">
      <c r="A10" s="235"/>
      <c r="B10" s="970"/>
      <c r="C10" s="971"/>
      <c r="D10" s="971"/>
      <c r="E10" s="971"/>
      <c r="F10" s="971"/>
      <c r="G10" s="971"/>
      <c r="H10" s="971"/>
      <c r="I10" s="971"/>
      <c r="J10" s="971"/>
      <c r="K10" s="977"/>
      <c r="L10" s="978"/>
      <c r="M10" s="978"/>
      <c r="N10" s="978"/>
      <c r="O10" s="978"/>
      <c r="P10" s="978"/>
      <c r="Q10" s="978"/>
      <c r="R10" s="978"/>
      <c r="S10" s="978"/>
      <c r="T10" s="978"/>
      <c r="U10" s="978"/>
      <c r="V10" s="978"/>
      <c r="W10" s="978"/>
      <c r="X10" s="978"/>
      <c r="Y10" s="978"/>
      <c r="Z10" s="979"/>
      <c r="AA10" s="971"/>
      <c r="AB10" s="971"/>
      <c r="AC10" s="971"/>
      <c r="AD10" s="971"/>
      <c r="AE10" s="971"/>
      <c r="AF10" s="971"/>
      <c r="AG10" s="992"/>
      <c r="AH10" s="993"/>
      <c r="AI10" s="993"/>
      <c r="AJ10" s="993"/>
      <c r="AK10" s="993"/>
      <c r="AL10" s="993"/>
      <c r="AM10" s="993"/>
      <c r="AN10" s="994"/>
      <c r="AO10" s="970"/>
      <c r="AP10" s="971"/>
      <c r="AQ10" s="971"/>
      <c r="AR10" s="972"/>
      <c r="AS10" s="977"/>
      <c r="AT10" s="978"/>
      <c r="AU10" s="978"/>
      <c r="AV10" s="978"/>
      <c r="AW10" s="978"/>
      <c r="AX10" s="978"/>
      <c r="AY10" s="978"/>
      <c r="AZ10" s="978"/>
      <c r="BA10" s="978"/>
      <c r="BB10" s="978"/>
      <c r="BC10" s="978"/>
      <c r="BD10" s="979"/>
      <c r="BE10" s="44"/>
      <c r="BF10" s="62"/>
      <c r="BG10" s="57"/>
      <c r="BH10" s="57"/>
      <c r="BI10" s="57"/>
      <c r="BJ10" s="57"/>
      <c r="BK10" s="57"/>
      <c r="BL10" s="57"/>
      <c r="BM10" s="58"/>
      <c r="BN10" s="58"/>
      <c r="BO10" s="58"/>
      <c r="BP10" s="57"/>
      <c r="BQ10" s="61"/>
      <c r="BR10" s="61"/>
      <c r="BS10" s="57"/>
      <c r="BT10" s="57"/>
      <c r="BU10" s="57"/>
      <c r="BV10" s="57"/>
      <c r="BW10" s="57"/>
      <c r="BX10" s="57"/>
      <c r="BY10" s="57"/>
      <c r="BZ10" s="57"/>
      <c r="CA10" s="57"/>
      <c r="CB10" s="57"/>
      <c r="CC10" s="57"/>
      <c r="CD10" s="57"/>
      <c r="CE10" s="57"/>
      <c r="CF10" s="57"/>
      <c r="CG10" s="57"/>
      <c r="CH10" s="57"/>
      <c r="CI10" s="57"/>
      <c r="CJ10" s="57"/>
      <c r="CK10" s="57"/>
    </row>
    <row r="11" spans="1:94" s="19" customFormat="1" ht="4.5" customHeight="1">
      <c r="A11" s="378"/>
      <c r="B11" s="846" t="s">
        <v>71</v>
      </c>
      <c r="C11" s="847"/>
      <c r="D11" s="847"/>
      <c r="E11" s="847"/>
      <c r="F11" s="847"/>
      <c r="G11" s="847"/>
      <c r="H11" s="847"/>
      <c r="I11" s="847"/>
      <c r="J11" s="848"/>
      <c r="K11" s="974" t="str">
        <f>IF('Cover Page'!K10="","",'Cover Page'!K10)</f>
        <v/>
      </c>
      <c r="L11" s="975"/>
      <c r="M11" s="975"/>
      <c r="N11" s="975"/>
      <c r="O11" s="975"/>
      <c r="P11" s="975"/>
      <c r="Q11" s="975"/>
      <c r="R11" s="975"/>
      <c r="S11" s="975"/>
      <c r="T11" s="975"/>
      <c r="U11" s="975"/>
      <c r="V11" s="975"/>
      <c r="W11" s="975"/>
      <c r="X11" s="975"/>
      <c r="Y11" s="975"/>
      <c r="Z11" s="976"/>
      <c r="AA11" s="846" t="s">
        <v>72</v>
      </c>
      <c r="AB11" s="847"/>
      <c r="AC11" s="847"/>
      <c r="AD11" s="848"/>
      <c r="AE11" s="974" t="str">
        <f>IF('Cover Page'!AD10="","",'Cover Page'!AD10)</f>
        <v/>
      </c>
      <c r="AF11" s="975"/>
      <c r="AG11" s="975"/>
      <c r="AH11" s="975"/>
      <c r="AI11" s="975"/>
      <c r="AJ11" s="975"/>
      <c r="AK11" s="975"/>
      <c r="AL11" s="975"/>
      <c r="AM11" s="975"/>
      <c r="AN11" s="976"/>
      <c r="AO11" s="846" t="s">
        <v>73</v>
      </c>
      <c r="AP11" s="847"/>
      <c r="AQ11" s="847"/>
      <c r="AR11" s="848"/>
      <c r="AS11" s="989" t="str">
        <f>IF('Cover Page'!AM10="","",'Cover Page'!AM10)</f>
        <v/>
      </c>
      <c r="AT11" s="990"/>
      <c r="AU11" s="991"/>
      <c r="AV11" s="846" t="s">
        <v>74</v>
      </c>
      <c r="AW11" s="847"/>
      <c r="AX11" s="848"/>
      <c r="AY11" s="1000" t="str">
        <f>IF('Cover Page'!BA10="","",'Cover Page'!BA10)</f>
        <v/>
      </c>
      <c r="AZ11" s="1001"/>
      <c r="BA11" s="1001"/>
      <c r="BB11" s="1001"/>
      <c r="BC11" s="1001"/>
      <c r="BD11" s="1002"/>
      <c r="BE11" s="44"/>
      <c r="BF11" s="62"/>
      <c r="BG11" s="57"/>
      <c r="BH11" s="57"/>
      <c r="BI11" s="57"/>
      <c r="BJ11" s="57"/>
      <c r="BK11" s="57"/>
      <c r="BL11" s="57"/>
      <c r="BM11" s="58"/>
      <c r="BN11" s="58"/>
      <c r="BO11" s="58"/>
      <c r="BP11" s="57"/>
      <c r="BQ11" s="61"/>
      <c r="BR11" s="61"/>
      <c r="BS11" s="57"/>
      <c r="BT11" s="57"/>
      <c r="BU11" s="57"/>
      <c r="BV11" s="57"/>
      <c r="BW11" s="57"/>
      <c r="BX11" s="57"/>
      <c r="BY11" s="57"/>
      <c r="BZ11" s="57"/>
      <c r="CA11" s="57"/>
      <c r="CB11" s="57"/>
      <c r="CC11" s="57"/>
      <c r="CD11" s="57"/>
      <c r="CE11" s="57"/>
      <c r="CF11" s="57"/>
      <c r="CG11" s="57"/>
      <c r="CH11" s="57"/>
      <c r="CI11" s="57"/>
      <c r="CJ11" s="57"/>
      <c r="CK11" s="57"/>
    </row>
    <row r="12" spans="1:94" s="19" customFormat="1" ht="12.75" customHeight="1">
      <c r="A12" s="177"/>
      <c r="B12" s="970"/>
      <c r="C12" s="971"/>
      <c r="D12" s="971"/>
      <c r="E12" s="971"/>
      <c r="F12" s="971"/>
      <c r="G12" s="971"/>
      <c r="H12" s="971"/>
      <c r="I12" s="971"/>
      <c r="J12" s="972"/>
      <c r="K12" s="977"/>
      <c r="L12" s="978"/>
      <c r="M12" s="978"/>
      <c r="N12" s="978"/>
      <c r="O12" s="978"/>
      <c r="P12" s="978"/>
      <c r="Q12" s="978"/>
      <c r="R12" s="978"/>
      <c r="S12" s="978"/>
      <c r="T12" s="978"/>
      <c r="U12" s="978"/>
      <c r="V12" s="978"/>
      <c r="W12" s="978"/>
      <c r="X12" s="978"/>
      <c r="Y12" s="978"/>
      <c r="Z12" s="979"/>
      <c r="AA12" s="970"/>
      <c r="AB12" s="971"/>
      <c r="AC12" s="971"/>
      <c r="AD12" s="972"/>
      <c r="AE12" s="977"/>
      <c r="AF12" s="978"/>
      <c r="AG12" s="978"/>
      <c r="AH12" s="978"/>
      <c r="AI12" s="978"/>
      <c r="AJ12" s="978"/>
      <c r="AK12" s="978"/>
      <c r="AL12" s="978"/>
      <c r="AM12" s="978"/>
      <c r="AN12" s="979"/>
      <c r="AO12" s="970"/>
      <c r="AP12" s="971"/>
      <c r="AQ12" s="971"/>
      <c r="AR12" s="972"/>
      <c r="AS12" s="992"/>
      <c r="AT12" s="993"/>
      <c r="AU12" s="994"/>
      <c r="AV12" s="970"/>
      <c r="AW12" s="971"/>
      <c r="AX12" s="972"/>
      <c r="AY12" s="1003"/>
      <c r="AZ12" s="1004"/>
      <c r="BA12" s="1004"/>
      <c r="BB12" s="1004"/>
      <c r="BC12" s="1004"/>
      <c r="BD12" s="1005"/>
      <c r="BE12" s="44"/>
      <c r="BF12" s="62"/>
      <c r="BG12" s="57"/>
      <c r="BH12" s="57"/>
      <c r="BI12" s="57"/>
      <c r="BJ12" s="57"/>
      <c r="BK12" s="57"/>
      <c r="BL12" s="57"/>
      <c r="BM12" s="58"/>
      <c r="BN12" s="58"/>
      <c r="BO12" s="58"/>
      <c r="BP12" s="57"/>
      <c r="BQ12" s="61"/>
      <c r="BR12" s="61"/>
      <c r="BS12" s="57"/>
      <c r="BT12" s="57"/>
      <c r="BU12" s="57"/>
      <c r="BV12" s="57"/>
      <c r="BW12" s="57"/>
      <c r="BX12" s="57"/>
      <c r="BY12" s="57"/>
      <c r="BZ12" s="57"/>
      <c r="CA12" s="57"/>
      <c r="CB12" s="57"/>
      <c r="CC12" s="57"/>
      <c r="CD12" s="57"/>
      <c r="CE12" s="57"/>
      <c r="CF12" s="57"/>
      <c r="CG12" s="57"/>
      <c r="CH12" s="57"/>
      <c r="CI12" s="57"/>
      <c r="CJ12" s="57"/>
      <c r="CK12" s="57"/>
    </row>
    <row r="13" spans="1:94" s="19" customFormat="1" ht="4.5" customHeight="1">
      <c r="A13" s="235"/>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44"/>
      <c r="BF13" s="62"/>
      <c r="BG13" s="57"/>
      <c r="BH13" s="57"/>
      <c r="BI13" s="57"/>
      <c r="BJ13" s="57"/>
      <c r="BK13" s="57"/>
      <c r="BL13" s="57"/>
      <c r="BM13" s="58"/>
      <c r="BN13" s="58"/>
      <c r="BO13" s="58"/>
      <c r="BP13" s="57"/>
      <c r="BQ13" s="61"/>
      <c r="BR13" s="61"/>
      <c r="BS13" s="57"/>
      <c r="BT13" s="57"/>
      <c r="BU13" s="57"/>
      <c r="BV13" s="57"/>
      <c r="BW13" s="57"/>
      <c r="BX13" s="57"/>
      <c r="BY13" s="57"/>
      <c r="BZ13" s="57"/>
      <c r="CA13" s="57"/>
      <c r="CB13" s="57"/>
      <c r="CC13" s="57"/>
      <c r="CD13" s="57"/>
      <c r="CE13" s="57"/>
      <c r="CF13" s="57"/>
      <c r="CG13" s="57"/>
      <c r="CH13" s="57"/>
      <c r="CI13" s="57"/>
      <c r="CJ13" s="57"/>
      <c r="CK13" s="57"/>
    </row>
    <row r="14" spans="1:94" s="383" customFormat="1" ht="14">
      <c r="A14" s="235"/>
      <c r="B14" s="1092" t="s">
        <v>555</v>
      </c>
      <c r="C14" s="1093"/>
      <c r="D14" s="1093"/>
      <c r="E14" s="1093"/>
      <c r="F14" s="1093"/>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c r="AT14" s="1093"/>
      <c r="AU14" s="1093"/>
      <c r="AV14" s="1093"/>
      <c r="AW14" s="1093"/>
      <c r="AX14" s="1093"/>
      <c r="AY14" s="1093"/>
      <c r="AZ14" s="1093"/>
      <c r="BA14" s="1093"/>
      <c r="BB14" s="1093"/>
      <c r="BC14" s="1093"/>
      <c r="BD14" s="1094"/>
      <c r="BE14" s="388"/>
      <c r="BF14" s="387"/>
      <c r="BG14" s="214"/>
      <c r="BH14" s="214"/>
      <c r="BI14" s="214"/>
      <c r="BJ14" s="67" t="s">
        <v>17</v>
      </c>
      <c r="BK14" s="68"/>
      <c r="BL14" s="68"/>
      <c r="BM14" s="68"/>
      <c r="BN14" s="68"/>
      <c r="BO14" s="68"/>
      <c r="BP14" s="68"/>
      <c r="BQ14" s="68"/>
      <c r="BR14" s="69"/>
      <c r="BS14" s="214"/>
      <c r="BT14" s="214"/>
      <c r="BU14" s="214"/>
      <c r="BV14" s="214"/>
      <c r="BW14" s="214"/>
      <c r="BX14" s="214"/>
      <c r="BY14" s="214"/>
      <c r="BZ14" s="214"/>
      <c r="CA14" s="214"/>
      <c r="CB14" s="214"/>
      <c r="CC14" s="214"/>
      <c r="CD14" s="214"/>
      <c r="CE14" s="214"/>
      <c r="CF14" s="214"/>
      <c r="CG14" s="214"/>
      <c r="CH14" s="214"/>
      <c r="CI14" s="214"/>
      <c r="CJ14" s="214"/>
      <c r="CK14" s="214"/>
    </row>
    <row r="15" spans="1:94" s="383" customFormat="1" ht="12" customHeight="1">
      <c r="A15" s="235"/>
      <c r="B15" s="1060" t="s">
        <v>83</v>
      </c>
      <c r="C15" s="1061"/>
      <c r="D15" s="1061"/>
      <c r="E15" s="1062"/>
      <c r="F15" s="1056" t="s">
        <v>19</v>
      </c>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t="s">
        <v>75</v>
      </c>
      <c r="AH15" s="1057"/>
      <c r="AI15" s="1057"/>
      <c r="AJ15" s="1057"/>
      <c r="AK15" s="1057"/>
      <c r="AL15" s="1057"/>
      <c r="AM15" s="1057"/>
      <c r="AN15" s="1057"/>
      <c r="AO15" s="1057"/>
      <c r="AP15" s="1057"/>
      <c r="AQ15" s="1057"/>
      <c r="AR15" s="1057"/>
      <c r="AS15" s="1057" t="s">
        <v>14</v>
      </c>
      <c r="AT15" s="1057"/>
      <c r="AU15" s="1057"/>
      <c r="AV15" s="1057"/>
      <c r="AW15" s="1057"/>
      <c r="AX15" s="1057"/>
      <c r="AY15" s="1057"/>
      <c r="AZ15" s="1038" t="s">
        <v>77</v>
      </c>
      <c r="BA15" s="1038"/>
      <c r="BB15" s="1038"/>
      <c r="BC15" s="1038"/>
      <c r="BD15" s="1039"/>
      <c r="BE15" s="388"/>
      <c r="BF15" s="387"/>
      <c r="BG15" s="214"/>
      <c r="BH15" s="214"/>
      <c r="BI15" s="214"/>
      <c r="BJ15" s="392"/>
      <c r="BK15" s="391"/>
      <c r="BL15" s="390"/>
      <c r="BM15" s="390"/>
      <c r="BN15" s="390"/>
      <c r="BO15" s="390"/>
      <c r="BP15" s="1037"/>
      <c r="BQ15" s="1038"/>
      <c r="BR15" s="1039"/>
      <c r="BS15" s="214"/>
      <c r="BT15" s="214"/>
      <c r="BU15" s="214"/>
      <c r="BV15" s="214"/>
      <c r="BW15" s="214"/>
      <c r="BX15" s="214"/>
      <c r="BY15" s="214"/>
      <c r="BZ15" s="214"/>
      <c r="CA15" s="214"/>
      <c r="CB15" s="214"/>
      <c r="CC15" s="214"/>
      <c r="CD15" s="214"/>
      <c r="CE15" s="214"/>
      <c r="CF15" s="214"/>
      <c r="CG15" s="214"/>
      <c r="CH15" s="214"/>
      <c r="CI15" s="214"/>
      <c r="CJ15" s="214"/>
      <c r="CK15" s="214"/>
    </row>
    <row r="16" spans="1:94" s="383" customFormat="1" ht="8.25" customHeight="1">
      <c r="A16" s="378"/>
      <c r="B16" s="1063"/>
      <c r="C16" s="1064"/>
      <c r="D16" s="1064"/>
      <c r="E16" s="1065"/>
      <c r="F16" s="1058"/>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t="s">
        <v>85</v>
      </c>
      <c r="AH16" s="1059"/>
      <c r="AI16" s="1059"/>
      <c r="AJ16" s="1059"/>
      <c r="AK16" s="1059" t="s">
        <v>84</v>
      </c>
      <c r="AL16" s="1059"/>
      <c r="AM16" s="1059"/>
      <c r="AN16" s="1059"/>
      <c r="AO16" s="1059" t="s">
        <v>13</v>
      </c>
      <c r="AP16" s="1059"/>
      <c r="AQ16" s="1059"/>
      <c r="AR16" s="1059"/>
      <c r="AS16" s="1059" t="s">
        <v>85</v>
      </c>
      <c r="AT16" s="1059"/>
      <c r="AU16" s="1059"/>
      <c r="AV16" s="1059"/>
      <c r="AW16" s="1059" t="s">
        <v>84</v>
      </c>
      <c r="AX16" s="1059"/>
      <c r="AY16" s="1059"/>
      <c r="AZ16" s="1040"/>
      <c r="BA16" s="1040"/>
      <c r="BB16" s="1040"/>
      <c r="BC16" s="1040"/>
      <c r="BD16" s="1041"/>
      <c r="BE16" s="388"/>
      <c r="BF16" s="387"/>
      <c r="BG16" s="214"/>
      <c r="BH16" s="214"/>
      <c r="BI16" s="214"/>
      <c r="BJ16" s="386"/>
      <c r="BK16" s="235"/>
      <c r="BL16" s="389"/>
      <c r="BM16" s="389"/>
      <c r="BN16" s="389"/>
      <c r="BO16" s="389"/>
      <c r="BP16" s="106" t="s">
        <v>85</v>
      </c>
      <c r="BQ16" s="107" t="s">
        <v>84</v>
      </c>
      <c r="BR16" s="108" t="s">
        <v>77</v>
      </c>
      <c r="BS16" s="214"/>
      <c r="BT16" s="214"/>
      <c r="BU16" s="214"/>
      <c r="BV16" s="214"/>
      <c r="BW16" s="214"/>
      <c r="BX16" s="214"/>
      <c r="BY16" s="214"/>
      <c r="BZ16" s="214"/>
      <c r="CA16" s="214"/>
      <c r="CB16" s="214"/>
      <c r="CC16" s="214"/>
      <c r="CD16" s="214"/>
      <c r="CE16" s="214"/>
      <c r="CF16" s="214"/>
      <c r="CG16" s="214"/>
      <c r="CH16" s="214"/>
      <c r="CI16" s="214"/>
      <c r="CJ16" s="214"/>
      <c r="CK16" s="214"/>
    </row>
    <row r="17" spans="1:89" s="383" customFormat="1">
      <c r="A17" s="235"/>
      <c r="B17" s="1014">
        <v>1</v>
      </c>
      <c r="C17" s="1015"/>
      <c r="D17" s="1015"/>
      <c r="E17" s="1016"/>
      <c r="F17" s="1085" t="s">
        <v>460</v>
      </c>
      <c r="G17" s="1085"/>
      <c r="H17" s="1085"/>
      <c r="I17" s="1085"/>
      <c r="J17" s="1085"/>
      <c r="K17" s="1085"/>
      <c r="L17" s="1085"/>
      <c r="M17" s="1085"/>
      <c r="N17" s="1085"/>
      <c r="O17" s="1085"/>
      <c r="P17" s="1085"/>
      <c r="Q17" s="1085"/>
      <c r="R17" s="1085"/>
      <c r="S17" s="1085"/>
      <c r="T17" s="1085"/>
      <c r="U17" s="1085"/>
      <c r="V17" s="1085"/>
      <c r="W17" s="1085"/>
      <c r="X17" s="1085"/>
      <c r="Y17" s="1085"/>
      <c r="Z17" s="1085"/>
      <c r="AA17" s="1085"/>
      <c r="AB17" s="1085"/>
      <c r="AC17" s="1085"/>
      <c r="AD17" s="1085"/>
      <c r="AE17" s="1085"/>
      <c r="AF17" s="1085"/>
      <c r="AG17" s="1085"/>
      <c r="AH17" s="1085"/>
      <c r="AI17" s="1085"/>
      <c r="AJ17" s="1085"/>
      <c r="AK17" s="1085"/>
      <c r="AL17" s="1085"/>
      <c r="AM17" s="1085"/>
      <c r="AN17" s="1085"/>
      <c r="AO17" s="1085"/>
      <c r="AP17" s="1085"/>
      <c r="AQ17" s="1085"/>
      <c r="AR17" s="1085"/>
      <c r="AS17" s="1085"/>
      <c r="AT17" s="1085"/>
      <c r="AU17" s="1085"/>
      <c r="AV17" s="1085"/>
      <c r="AW17" s="1085"/>
      <c r="AX17" s="1085"/>
      <c r="AY17" s="1085"/>
      <c r="AZ17" s="1086" t="str">
        <f t="shared" ref="AZ17:AZ23" si="0">IF(BR17="","",BR17)</f>
        <v/>
      </c>
      <c r="BA17" s="1087"/>
      <c r="BB17" s="1087"/>
      <c r="BC17" s="1087"/>
      <c r="BD17" s="1088"/>
      <c r="BE17" s="388"/>
      <c r="BF17" s="387"/>
      <c r="BG17" s="214"/>
      <c r="BH17" s="214"/>
      <c r="BI17" s="214"/>
      <c r="BJ17" s="386"/>
      <c r="BK17" s="235"/>
      <c r="BL17" s="113"/>
      <c r="BM17" s="113"/>
      <c r="BN17" s="113"/>
      <c r="BO17" s="113" t="s">
        <v>39</v>
      </c>
      <c r="BP17" s="385">
        <f>BP31</f>
        <v>0</v>
      </c>
      <c r="BQ17" s="385">
        <f>BQ31</f>
        <v>0</v>
      </c>
      <c r="BR17" s="384" t="str">
        <f t="shared" ref="BR17:BR23" si="1">IF(BP17=0,"",BQ17/BP17)</f>
        <v/>
      </c>
      <c r="BS17" s="214"/>
      <c r="BT17" s="214"/>
      <c r="BU17" s="214"/>
      <c r="BV17" s="214"/>
      <c r="BW17" s="214"/>
      <c r="BX17" s="214"/>
      <c r="BY17" s="214"/>
      <c r="BZ17" s="214"/>
      <c r="CA17" s="214"/>
      <c r="CB17" s="214"/>
      <c r="CC17" s="214"/>
      <c r="CD17" s="214"/>
      <c r="CE17" s="214"/>
      <c r="CF17" s="214"/>
      <c r="CG17" s="214"/>
      <c r="CH17" s="214"/>
      <c r="CI17" s="214"/>
      <c r="CJ17" s="214"/>
      <c r="CK17" s="214"/>
    </row>
    <row r="18" spans="1:89" s="383" customFormat="1">
      <c r="A18" s="235"/>
      <c r="B18" s="1014">
        <v>2</v>
      </c>
      <c r="C18" s="1015"/>
      <c r="D18" s="1015"/>
      <c r="E18" s="1016"/>
      <c r="F18" s="1089" t="s">
        <v>459</v>
      </c>
      <c r="G18" s="1090"/>
      <c r="H18" s="1090"/>
      <c r="I18" s="1090"/>
      <c r="J18" s="1090"/>
      <c r="K18" s="1090"/>
      <c r="L18" s="1090"/>
      <c r="M18" s="1090"/>
      <c r="N18" s="1090"/>
      <c r="O18" s="1090"/>
      <c r="P18" s="1090"/>
      <c r="Q18" s="1090"/>
      <c r="R18" s="1090"/>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1"/>
      <c r="AZ18" s="1086" t="str">
        <f t="shared" si="0"/>
        <v/>
      </c>
      <c r="BA18" s="1087"/>
      <c r="BB18" s="1087"/>
      <c r="BC18" s="1087"/>
      <c r="BD18" s="1088"/>
      <c r="BE18" s="388"/>
      <c r="BF18" s="387"/>
      <c r="BG18" s="214"/>
      <c r="BH18" s="214"/>
      <c r="BI18" s="214"/>
      <c r="BJ18" s="386"/>
      <c r="BK18" s="235"/>
      <c r="BL18" s="113"/>
      <c r="BM18" s="113"/>
      <c r="BN18" s="113"/>
      <c r="BO18" s="113" t="s">
        <v>40</v>
      </c>
      <c r="BP18" s="385">
        <f>BP47</f>
        <v>0</v>
      </c>
      <c r="BQ18" s="385">
        <f>BQ47</f>
        <v>0</v>
      </c>
      <c r="BR18" s="384" t="str">
        <f t="shared" si="1"/>
        <v/>
      </c>
      <c r="BS18" s="214"/>
      <c r="BT18" s="214"/>
      <c r="BU18" s="214"/>
      <c r="BV18" s="214"/>
      <c r="BW18" s="214"/>
      <c r="BX18" s="214"/>
      <c r="BY18" s="214"/>
      <c r="BZ18" s="214"/>
      <c r="CA18" s="214"/>
      <c r="CB18" s="214"/>
      <c r="CC18" s="214"/>
      <c r="CD18" s="214"/>
      <c r="CE18" s="214"/>
      <c r="CF18" s="214"/>
      <c r="CG18" s="214"/>
      <c r="CH18" s="214"/>
      <c r="CI18" s="214"/>
      <c r="CJ18" s="214"/>
      <c r="CK18" s="214"/>
    </row>
    <row r="19" spans="1:89" s="383" customFormat="1">
      <c r="A19" s="235"/>
      <c r="B19" s="1014">
        <v>3</v>
      </c>
      <c r="C19" s="1015"/>
      <c r="D19" s="1015"/>
      <c r="E19" s="1016"/>
      <c r="F19" s="1085" t="s">
        <v>531</v>
      </c>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5"/>
      <c r="AO19" s="1085"/>
      <c r="AP19" s="1085"/>
      <c r="AQ19" s="1085"/>
      <c r="AR19" s="1085"/>
      <c r="AS19" s="1085"/>
      <c r="AT19" s="1085"/>
      <c r="AU19" s="1085"/>
      <c r="AV19" s="1085"/>
      <c r="AW19" s="1085"/>
      <c r="AX19" s="1085"/>
      <c r="AY19" s="1085"/>
      <c r="AZ19" s="1086" t="str">
        <f t="shared" si="0"/>
        <v/>
      </c>
      <c r="BA19" s="1087"/>
      <c r="BB19" s="1087"/>
      <c r="BC19" s="1087"/>
      <c r="BD19" s="1088"/>
      <c r="BE19" s="388"/>
      <c r="BF19" s="387"/>
      <c r="BG19" s="214"/>
      <c r="BH19" s="214"/>
      <c r="BI19" s="214"/>
      <c r="BJ19" s="386"/>
      <c r="BK19" s="235"/>
      <c r="BL19" s="113"/>
      <c r="BM19" s="113"/>
      <c r="BN19" s="113"/>
      <c r="BO19" s="113" t="s">
        <v>41</v>
      </c>
      <c r="BP19" s="385">
        <f>BP63</f>
        <v>0</v>
      </c>
      <c r="BQ19" s="385">
        <f>BQ63</f>
        <v>0</v>
      </c>
      <c r="BR19" s="384" t="str">
        <f t="shared" si="1"/>
        <v/>
      </c>
      <c r="BS19" s="214"/>
      <c r="BT19" s="214"/>
      <c r="BU19" s="214"/>
      <c r="BV19" s="214"/>
      <c r="BW19" s="214"/>
      <c r="BX19" s="214"/>
      <c r="BY19" s="214"/>
      <c r="BZ19" s="214"/>
      <c r="CA19" s="214"/>
      <c r="CB19" s="214"/>
      <c r="CC19" s="214"/>
      <c r="CD19" s="214"/>
      <c r="CE19" s="214"/>
      <c r="CF19" s="214"/>
      <c r="CG19" s="214"/>
      <c r="CH19" s="214"/>
      <c r="CI19" s="214"/>
      <c r="CJ19" s="214"/>
      <c r="CK19" s="214"/>
    </row>
    <row r="20" spans="1:89" s="383" customFormat="1">
      <c r="A20" s="235"/>
      <c r="B20" s="1014">
        <v>4</v>
      </c>
      <c r="C20" s="1015"/>
      <c r="D20" s="1015"/>
      <c r="E20" s="1016"/>
      <c r="F20" s="1085" t="s">
        <v>827</v>
      </c>
      <c r="G20" s="1085"/>
      <c r="H20" s="1085"/>
      <c r="I20" s="1085"/>
      <c r="J20" s="1085"/>
      <c r="K20" s="1085"/>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6" t="str">
        <f t="shared" si="0"/>
        <v/>
      </c>
      <c r="BA20" s="1087"/>
      <c r="BB20" s="1087"/>
      <c r="BC20" s="1087"/>
      <c r="BD20" s="1088"/>
      <c r="BE20" s="388"/>
      <c r="BF20" s="387"/>
      <c r="BG20" s="214"/>
      <c r="BH20" s="214"/>
      <c r="BI20" s="214"/>
      <c r="BJ20" s="386"/>
      <c r="BK20" s="235"/>
      <c r="BL20" s="113"/>
      <c r="BM20" s="113"/>
      <c r="BN20" s="113"/>
      <c r="BO20" s="113" t="s">
        <v>42</v>
      </c>
      <c r="BP20" s="385">
        <f>BP79</f>
        <v>0</v>
      </c>
      <c r="BQ20" s="385">
        <f>BQ79</f>
        <v>0</v>
      </c>
      <c r="BR20" s="384" t="str">
        <f t="shared" si="1"/>
        <v/>
      </c>
      <c r="BS20" s="214"/>
      <c r="BT20" s="214"/>
      <c r="BU20" s="214"/>
      <c r="BV20" s="214"/>
      <c r="BW20" s="214"/>
      <c r="BX20" s="214"/>
      <c r="BY20" s="214"/>
      <c r="BZ20" s="214"/>
      <c r="CA20" s="214"/>
      <c r="CB20" s="214"/>
      <c r="CC20" s="214"/>
      <c r="CD20" s="214"/>
      <c r="CE20" s="214"/>
      <c r="CF20" s="214"/>
      <c r="CG20" s="214"/>
      <c r="CH20" s="214"/>
      <c r="CI20" s="214"/>
      <c r="CJ20" s="214"/>
      <c r="CK20" s="214"/>
    </row>
    <row r="21" spans="1:89" s="383" customFormat="1">
      <c r="A21" s="235"/>
      <c r="B21" s="1014">
        <v>5</v>
      </c>
      <c r="C21" s="1015"/>
      <c r="D21" s="1015"/>
      <c r="E21" s="1016"/>
      <c r="F21" s="1085" t="s">
        <v>819</v>
      </c>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5"/>
      <c r="AK21" s="1085"/>
      <c r="AL21" s="1085"/>
      <c r="AM21" s="1085"/>
      <c r="AN21" s="1085"/>
      <c r="AO21" s="1085"/>
      <c r="AP21" s="1085"/>
      <c r="AQ21" s="1085"/>
      <c r="AR21" s="1085"/>
      <c r="AS21" s="1085"/>
      <c r="AT21" s="1085"/>
      <c r="AU21" s="1085"/>
      <c r="AV21" s="1085"/>
      <c r="AW21" s="1085"/>
      <c r="AX21" s="1085"/>
      <c r="AY21" s="1085"/>
      <c r="AZ21" s="1086" t="str">
        <f t="shared" si="0"/>
        <v/>
      </c>
      <c r="BA21" s="1087"/>
      <c r="BB21" s="1087"/>
      <c r="BC21" s="1087"/>
      <c r="BD21" s="1088"/>
      <c r="BE21" s="388"/>
      <c r="BF21" s="387"/>
      <c r="BG21" s="214"/>
      <c r="BH21" s="214"/>
      <c r="BI21" s="214"/>
      <c r="BJ21" s="386"/>
      <c r="BK21" s="235"/>
      <c r="BL21" s="113"/>
      <c r="BM21" s="113"/>
      <c r="BN21" s="113"/>
      <c r="BO21" s="113" t="s">
        <v>43</v>
      </c>
      <c r="BP21" s="385">
        <f>BP95</f>
        <v>0</v>
      </c>
      <c r="BQ21" s="385">
        <f>BQ95</f>
        <v>0</v>
      </c>
      <c r="BR21" s="384" t="str">
        <f t="shared" si="1"/>
        <v/>
      </c>
      <c r="BS21" s="214"/>
      <c r="BT21" s="214"/>
      <c r="BU21" s="214"/>
      <c r="BV21" s="214"/>
      <c r="BW21" s="214"/>
      <c r="BX21" s="214"/>
      <c r="BY21" s="214"/>
      <c r="BZ21" s="214"/>
      <c r="CA21" s="214"/>
      <c r="CB21" s="214"/>
      <c r="CC21" s="214"/>
      <c r="CD21" s="214"/>
      <c r="CE21" s="214"/>
      <c r="CF21" s="214"/>
      <c r="CG21" s="214"/>
      <c r="CH21" s="214"/>
      <c r="CI21" s="214"/>
      <c r="CJ21" s="214"/>
      <c r="CK21" s="214"/>
    </row>
    <row r="22" spans="1:89" s="383" customFormat="1">
      <c r="A22" s="235"/>
      <c r="B22" s="1014">
        <v>6</v>
      </c>
      <c r="C22" s="1015"/>
      <c r="D22" s="1015"/>
      <c r="E22" s="1016"/>
      <c r="F22" s="1085" t="s">
        <v>824</v>
      </c>
      <c r="G22" s="1085"/>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5"/>
      <c r="AQ22" s="1085"/>
      <c r="AR22" s="1085"/>
      <c r="AS22" s="1085"/>
      <c r="AT22" s="1085"/>
      <c r="AU22" s="1085"/>
      <c r="AV22" s="1085"/>
      <c r="AW22" s="1085"/>
      <c r="AX22" s="1085"/>
      <c r="AY22" s="1085"/>
      <c r="AZ22" s="1086" t="str">
        <f t="shared" si="0"/>
        <v/>
      </c>
      <c r="BA22" s="1087"/>
      <c r="BB22" s="1087"/>
      <c r="BC22" s="1087"/>
      <c r="BD22" s="1088"/>
      <c r="BE22" s="388"/>
      <c r="BF22" s="387"/>
      <c r="BG22" s="214"/>
      <c r="BH22" s="214"/>
      <c r="BI22" s="214"/>
      <c r="BJ22" s="386"/>
      <c r="BK22" s="235"/>
      <c r="BL22" s="113"/>
      <c r="BM22" s="113"/>
      <c r="BN22" s="113"/>
      <c r="BO22" s="113" t="s">
        <v>44</v>
      </c>
      <c r="BP22" s="385">
        <f>BP111</f>
        <v>0</v>
      </c>
      <c r="BQ22" s="385">
        <f>BQ111</f>
        <v>0</v>
      </c>
      <c r="BR22" s="384" t="str">
        <f t="shared" si="1"/>
        <v/>
      </c>
      <c r="BS22" s="214"/>
      <c r="BT22" s="214"/>
      <c r="BU22" s="214"/>
      <c r="BV22" s="214"/>
      <c r="BW22" s="214"/>
      <c r="BX22" s="214"/>
      <c r="BY22" s="214"/>
      <c r="BZ22" s="214"/>
      <c r="CA22" s="214"/>
      <c r="CB22" s="214"/>
      <c r="CC22" s="214"/>
      <c r="CD22" s="214"/>
      <c r="CE22" s="214"/>
      <c r="CF22" s="214"/>
      <c r="CG22" s="214"/>
      <c r="CH22" s="214"/>
      <c r="CI22" s="214"/>
      <c r="CJ22" s="214"/>
      <c r="CK22" s="214"/>
    </row>
    <row r="23" spans="1:89" s="12" customFormat="1" ht="13.5" customHeight="1">
      <c r="A23" s="382"/>
      <c r="B23" s="1042" t="s">
        <v>15</v>
      </c>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3"/>
      <c r="AE23" s="1043"/>
      <c r="AF23" s="1043"/>
      <c r="AG23" s="1043">
        <f>IF(AK23="","",SUM(AG17:AJ22))</f>
        <v>0</v>
      </c>
      <c r="AH23" s="1043"/>
      <c r="AI23" s="1043"/>
      <c r="AJ23" s="1043"/>
      <c r="AK23" s="1043">
        <f>IF(Q6="Continuous Improvement","",IF(BP29=0,"",SUM(AK17:AN22)))</f>
        <v>0</v>
      </c>
      <c r="AL23" s="1043"/>
      <c r="AM23" s="1043"/>
      <c r="AN23" s="1043"/>
      <c r="AO23" s="1043" t="e">
        <f>IF(AG23="","",SUM(AK23/AG23))</f>
        <v>#DIV/0!</v>
      </c>
      <c r="AP23" s="1043"/>
      <c r="AQ23" s="1043"/>
      <c r="AR23" s="1043"/>
      <c r="AS23" s="1043" t="e">
        <f>IF(AW23="","",SUM(AS17:AV22))</f>
        <v>#REF!</v>
      </c>
      <c r="AT23" s="1043"/>
      <c r="AU23" s="1043"/>
      <c r="AV23" s="1043"/>
      <c r="AW23" s="1043" t="e">
        <f>IF(Q6="Pre-Source","",IF(#REF!=0,"",SUM(AW17:AZ22)))</f>
        <v>#REF!</v>
      </c>
      <c r="AX23" s="1043"/>
      <c r="AY23" s="1044"/>
      <c r="AZ23" s="1045" t="str">
        <f t="shared" si="0"/>
        <v/>
      </c>
      <c r="BA23" s="1046"/>
      <c r="BB23" s="1046"/>
      <c r="BC23" s="1046"/>
      <c r="BD23" s="1047"/>
      <c r="BE23" s="56"/>
      <c r="BF23" s="63"/>
      <c r="BG23" s="59"/>
      <c r="BH23" s="59"/>
      <c r="BI23" s="59"/>
      <c r="BJ23" s="104"/>
      <c r="BK23" s="105"/>
      <c r="BL23" s="112"/>
      <c r="BM23" s="112"/>
      <c r="BN23" s="112"/>
      <c r="BO23" s="112" t="s">
        <v>15</v>
      </c>
      <c r="BP23" s="115">
        <f>SUM(BP17:BP22)</f>
        <v>0</v>
      </c>
      <c r="BQ23" s="115">
        <f>SUM(BQ17:BQ22)</f>
        <v>0</v>
      </c>
      <c r="BR23" s="116" t="str">
        <f t="shared" si="1"/>
        <v/>
      </c>
      <c r="BS23" s="59"/>
      <c r="BT23" s="59"/>
      <c r="BU23" s="59"/>
      <c r="BV23" s="59"/>
      <c r="BW23" s="59"/>
      <c r="BX23" s="59"/>
      <c r="BY23" s="59"/>
      <c r="BZ23" s="59"/>
      <c r="CA23" s="59"/>
      <c r="CB23" s="59"/>
      <c r="CC23" s="59"/>
      <c r="CD23" s="59"/>
      <c r="CE23" s="59"/>
      <c r="CF23" s="59"/>
      <c r="CG23" s="59"/>
      <c r="CH23" s="59"/>
      <c r="CI23" s="59"/>
      <c r="CJ23" s="59"/>
      <c r="CK23" s="59"/>
    </row>
    <row r="24" spans="1:89" s="19" customFormat="1" ht="4.5" customHeight="1">
      <c r="A24" s="374"/>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44"/>
      <c r="BF24" s="62"/>
      <c r="BG24" s="57"/>
      <c r="BH24" s="57"/>
      <c r="BI24" s="57"/>
      <c r="BJ24" s="85"/>
      <c r="BK24" s="117"/>
      <c r="BL24" s="77"/>
      <c r="BM24" s="77"/>
      <c r="BN24" s="77"/>
      <c r="BO24" s="77"/>
      <c r="BP24" s="117"/>
      <c r="BQ24" s="117"/>
      <c r="BR24" s="118"/>
      <c r="BS24" s="57"/>
      <c r="BT24" s="57"/>
      <c r="BU24" s="57"/>
      <c r="BV24" s="57"/>
      <c r="BW24" s="57"/>
      <c r="BX24" s="57"/>
      <c r="BY24" s="57"/>
      <c r="BZ24" s="57"/>
      <c r="CA24" s="57"/>
      <c r="CB24" s="57"/>
      <c r="CC24" s="57"/>
      <c r="CD24" s="57"/>
      <c r="CE24" s="57"/>
      <c r="CF24" s="57"/>
      <c r="CG24" s="57"/>
      <c r="CH24" s="57"/>
      <c r="CI24" s="57"/>
      <c r="CJ24" s="57"/>
      <c r="CK24" s="57"/>
    </row>
    <row r="25" spans="1:89" s="19" customFormat="1">
      <c r="A25" s="375"/>
      <c r="B25" s="26" t="s">
        <v>104</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8"/>
      <c r="BE25" s="44"/>
      <c r="BF25" s="62"/>
      <c r="BG25" s="57"/>
      <c r="BH25" s="57"/>
      <c r="BI25" s="57"/>
      <c r="BJ25" s="62"/>
      <c r="BK25" s="57"/>
      <c r="BL25" s="58"/>
      <c r="BM25" s="58"/>
      <c r="BN25" s="58"/>
      <c r="BO25" s="58"/>
      <c r="BP25" s="57"/>
      <c r="BQ25" s="57"/>
      <c r="BR25" s="99"/>
      <c r="BS25" s="57"/>
      <c r="BT25" s="57"/>
      <c r="BU25" s="57"/>
      <c r="BV25" s="57"/>
      <c r="BW25" s="57"/>
      <c r="BX25" s="57"/>
      <c r="BY25" s="57"/>
      <c r="BZ25" s="57"/>
      <c r="CA25" s="57"/>
      <c r="CB25" s="57"/>
      <c r="CC25" s="57"/>
      <c r="CD25" s="57"/>
      <c r="CE25" s="57"/>
      <c r="CF25" s="57"/>
      <c r="CG25" s="57"/>
      <c r="CH25" s="57"/>
      <c r="CI25" s="57"/>
      <c r="CJ25" s="57"/>
      <c r="CK25" s="57"/>
    </row>
    <row r="26" spans="1:89" s="19" customFormat="1" ht="18" customHeight="1">
      <c r="A26" s="376"/>
      <c r="B26" s="220"/>
      <c r="C26" s="1054" t="s">
        <v>165</v>
      </c>
      <c r="D26" s="1055"/>
      <c r="E26" s="1055"/>
      <c r="F26" s="1055"/>
      <c r="G26" s="1055"/>
      <c r="H26" s="1055"/>
      <c r="I26" s="221" t="s">
        <v>49</v>
      </c>
      <c r="J26" s="222"/>
      <c r="K26" s="1048" t="s">
        <v>341</v>
      </c>
      <c r="L26" s="1049"/>
      <c r="M26" s="1049"/>
      <c r="N26" s="1049"/>
      <c r="O26" s="1049"/>
      <c r="P26" s="1049"/>
      <c r="Q26" s="1049"/>
      <c r="R26" s="1049"/>
      <c r="S26" s="1049"/>
      <c r="T26" s="223"/>
      <c r="U26" s="218" t="s">
        <v>29</v>
      </c>
      <c r="V26" s="1050" t="s">
        <v>88</v>
      </c>
      <c r="W26" s="1050"/>
      <c r="X26" s="223"/>
      <c r="Y26" s="218" t="s">
        <v>164</v>
      </c>
      <c r="Z26" s="1050" t="s">
        <v>89</v>
      </c>
      <c r="AA26" s="1050"/>
      <c r="AB26" s="380"/>
      <c r="AC26" s="218"/>
      <c r="AD26" s="380"/>
      <c r="AE26" s="1051" t="s">
        <v>166</v>
      </c>
      <c r="AF26" s="1052"/>
      <c r="AG26" s="1052"/>
      <c r="AH26" s="1052"/>
      <c r="AI26" s="1052"/>
      <c r="AJ26" s="1052"/>
      <c r="AK26" s="1052"/>
      <c r="AL26" s="1053"/>
      <c r="AM26" s="156">
        <v>0</v>
      </c>
      <c r="AN26" s="219"/>
      <c r="AO26" s="1035" t="s">
        <v>338</v>
      </c>
      <c r="AP26" s="1036"/>
      <c r="AQ26" s="1036"/>
      <c r="AR26" s="380"/>
      <c r="AS26" s="156">
        <v>1</v>
      </c>
      <c r="AT26" s="381"/>
      <c r="AU26" s="1035" t="s">
        <v>340</v>
      </c>
      <c r="AV26" s="1036"/>
      <c r="AW26" s="1036"/>
      <c r="AX26" s="1036"/>
      <c r="AY26" s="156">
        <v>2</v>
      </c>
      <c r="AZ26" s="380"/>
      <c r="BA26" s="1035" t="s">
        <v>339</v>
      </c>
      <c r="BB26" s="1036"/>
      <c r="BC26" s="1036"/>
      <c r="BD26" s="154"/>
      <c r="BE26" s="44"/>
      <c r="BF26" s="62"/>
      <c r="BG26" s="57"/>
      <c r="BH26" s="57"/>
      <c r="BI26" s="57"/>
      <c r="BJ26" s="110"/>
      <c r="BK26" s="111"/>
      <c r="BL26" s="111"/>
      <c r="BM26" s="111"/>
      <c r="BN26" s="111"/>
      <c r="BO26" s="111"/>
      <c r="BP26" s="57"/>
      <c r="BQ26" s="57"/>
      <c r="BR26" s="99"/>
      <c r="BS26" s="57"/>
      <c r="BT26" s="57"/>
      <c r="BU26" s="57"/>
      <c r="BV26" s="57"/>
      <c r="BW26" s="57"/>
      <c r="BX26" s="57"/>
      <c r="BY26" s="57"/>
      <c r="BZ26" s="57"/>
      <c r="CA26" s="57"/>
      <c r="CB26" s="57"/>
      <c r="CC26" s="57"/>
      <c r="CD26" s="57"/>
      <c r="CE26" s="57"/>
      <c r="CF26" s="57"/>
      <c r="CG26" s="57"/>
      <c r="CH26" s="57"/>
      <c r="CI26" s="57"/>
      <c r="CJ26" s="57"/>
      <c r="CK26" s="57"/>
    </row>
    <row r="27" spans="1:89" s="19" customFormat="1" ht="4.5" customHeight="1">
      <c r="A27" s="378"/>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44"/>
      <c r="BF27" s="62"/>
      <c r="BG27" s="57"/>
      <c r="BH27" s="57"/>
      <c r="BI27" s="57"/>
      <c r="BJ27" s="110"/>
      <c r="BK27" s="111"/>
      <c r="BL27" s="111"/>
      <c r="BM27" s="111"/>
      <c r="BN27" s="111"/>
      <c r="BO27" s="111"/>
      <c r="BP27" s="119"/>
      <c r="BQ27" s="119"/>
      <c r="BR27" s="120"/>
      <c r="BS27" s="57"/>
      <c r="BT27" s="57"/>
      <c r="BU27" s="57"/>
      <c r="BV27" s="57"/>
      <c r="BW27" s="57"/>
      <c r="BX27" s="57"/>
      <c r="BY27" s="57"/>
      <c r="BZ27" s="57"/>
      <c r="CA27" s="57"/>
      <c r="CB27" s="57"/>
      <c r="CC27" s="57"/>
      <c r="CD27" s="57"/>
      <c r="CE27" s="57"/>
      <c r="CF27" s="57"/>
      <c r="CG27" s="57"/>
      <c r="CH27" s="57"/>
      <c r="CI27" s="57"/>
      <c r="CJ27" s="57"/>
      <c r="CK27" s="57"/>
    </row>
    <row r="28" spans="1:89" s="19" customFormat="1" ht="12.75" customHeight="1">
      <c r="A28" s="235"/>
      <c r="B28" s="31"/>
      <c r="C28" s="32" t="s">
        <v>106</v>
      </c>
      <c r="D28" s="33"/>
      <c r="E28" s="33"/>
      <c r="F28" s="33"/>
      <c r="G28" s="32" t="s">
        <v>105</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4"/>
      <c r="AT28" s="34"/>
      <c r="AU28" s="34"/>
      <c r="AV28" s="34"/>
      <c r="AW28" s="34"/>
      <c r="AX28" s="34"/>
      <c r="AY28" s="34"/>
      <c r="AZ28" s="34" t="s">
        <v>50</v>
      </c>
      <c r="BA28" s="34"/>
      <c r="BB28" s="34"/>
      <c r="BC28" s="34"/>
      <c r="BD28" s="35"/>
      <c r="BE28" s="44"/>
      <c r="BF28" s="62"/>
      <c r="BG28" s="57"/>
      <c r="BH28" s="57"/>
      <c r="BI28" s="57"/>
      <c r="BJ28" s="1033" t="s">
        <v>229</v>
      </c>
      <c r="BK28" s="1034"/>
      <c r="BL28" s="1034"/>
      <c r="BM28" s="1034"/>
      <c r="BN28" s="1034"/>
      <c r="BO28" s="123">
        <f>Introduction!BB9</f>
        <v>1</v>
      </c>
      <c r="BP28" s="1030" t="s">
        <v>37</v>
      </c>
      <c r="BQ28" s="1031"/>
      <c r="BR28" s="1032"/>
      <c r="BS28" s="57"/>
      <c r="BT28" s="57"/>
      <c r="BU28" s="57"/>
      <c r="BV28" s="57"/>
      <c r="BW28" s="57"/>
      <c r="BX28" s="57"/>
      <c r="BY28" s="57"/>
      <c r="BZ28" s="57"/>
      <c r="CA28" s="57"/>
      <c r="CB28" s="57"/>
      <c r="CC28" s="57"/>
      <c r="CD28" s="57"/>
      <c r="CE28" s="57"/>
      <c r="CF28" s="57"/>
      <c r="CG28" s="57"/>
      <c r="CH28" s="57"/>
      <c r="CI28" s="57"/>
      <c r="CJ28" s="57"/>
      <c r="CK28" s="57"/>
    </row>
    <row r="29" spans="1:89" s="19" customFormat="1" ht="12.75" customHeight="1">
      <c r="A29" s="235"/>
      <c r="B29" s="36"/>
      <c r="C29" s="37" t="s">
        <v>98</v>
      </c>
      <c r="D29" s="38"/>
      <c r="E29" s="1095" t="s">
        <v>556</v>
      </c>
      <c r="F29" s="1096"/>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c r="AC29" s="1096"/>
      <c r="AD29" s="1096"/>
      <c r="AE29" s="1096"/>
      <c r="AF29" s="1096"/>
      <c r="AG29" s="1096"/>
      <c r="AH29" s="1096"/>
      <c r="AI29" s="1096"/>
      <c r="AJ29" s="1096"/>
      <c r="AK29" s="1096"/>
      <c r="AL29" s="1096"/>
      <c r="AM29" s="1096"/>
      <c r="AN29" s="1096"/>
      <c r="AO29" s="1096"/>
      <c r="AP29" s="1096"/>
      <c r="AQ29" s="1096"/>
      <c r="AR29" s="1096"/>
      <c r="AS29" s="1096"/>
      <c r="AT29" s="1096"/>
      <c r="AU29" s="1096"/>
      <c r="AV29" s="1096"/>
      <c r="AW29" s="1096"/>
      <c r="AX29" s="1096"/>
      <c r="AY29" s="1096"/>
      <c r="AZ29" s="1028" t="str">
        <f>IF(BR23="","",BR23)</f>
        <v/>
      </c>
      <c r="BA29" s="1028"/>
      <c r="BB29" s="1028"/>
      <c r="BC29" s="1028"/>
      <c r="BD29" s="1029"/>
      <c r="BE29" s="44"/>
      <c r="BF29" s="62"/>
      <c r="BG29" s="57"/>
      <c r="BH29" s="57"/>
      <c r="BI29" s="57"/>
      <c r="BJ29" s="379"/>
      <c r="BK29" s="265" t="s">
        <v>228</v>
      </c>
      <c r="BL29" s="266"/>
      <c r="BM29" s="266"/>
      <c r="BN29" s="266"/>
      <c r="BO29" s="267"/>
      <c r="BP29" s="60" t="s">
        <v>85</v>
      </c>
      <c r="BQ29" s="60" t="s">
        <v>84</v>
      </c>
      <c r="BR29" s="60" t="s">
        <v>77</v>
      </c>
      <c r="BS29" s="57"/>
      <c r="BT29" s="57"/>
      <c r="BU29" s="57"/>
      <c r="BV29" s="57"/>
      <c r="BW29" s="57"/>
      <c r="BX29" s="57"/>
      <c r="BY29" s="57"/>
      <c r="BZ29" s="57"/>
      <c r="CA29" s="57"/>
      <c r="CB29" s="57"/>
      <c r="CC29" s="57"/>
      <c r="CD29" s="57"/>
      <c r="CE29" s="57"/>
      <c r="CF29" s="57"/>
      <c r="CG29" s="57"/>
      <c r="CH29" s="57"/>
      <c r="CI29" s="57"/>
      <c r="CJ29" s="57"/>
      <c r="CK29" s="57"/>
    </row>
    <row r="30" spans="1:89" s="19" customFormat="1" ht="4.5" customHeight="1">
      <c r="A30" s="235"/>
      <c r="B30" s="134"/>
      <c r="C30" s="166"/>
      <c r="D30" s="167"/>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6"/>
      <c r="AW30" s="406"/>
      <c r="AX30" s="406"/>
      <c r="AY30" s="406"/>
      <c r="AZ30" s="173"/>
      <c r="BA30" s="173"/>
      <c r="BB30" s="173"/>
      <c r="BC30" s="173"/>
      <c r="BD30" s="173"/>
      <c r="BE30" s="70"/>
      <c r="BF30" s="62"/>
      <c r="BG30" s="57"/>
      <c r="BH30" s="57"/>
      <c r="BI30" s="57"/>
      <c r="BJ30" s="169"/>
      <c r="BK30" s="170"/>
      <c r="BL30" s="170"/>
      <c r="BM30" s="170"/>
      <c r="BN30" s="170"/>
      <c r="BO30" s="170"/>
      <c r="BP30" s="171"/>
      <c r="BQ30" s="171"/>
      <c r="BR30" s="172"/>
      <c r="BS30" s="57"/>
      <c r="BT30" s="57"/>
      <c r="BU30" s="57"/>
      <c r="BV30" s="57"/>
      <c r="BW30" s="57"/>
      <c r="BX30" s="57"/>
      <c r="BY30" s="57"/>
      <c r="BZ30" s="57"/>
      <c r="CA30" s="57"/>
      <c r="CB30" s="57"/>
      <c r="CC30" s="57"/>
      <c r="CD30" s="57"/>
      <c r="CE30" s="57"/>
      <c r="CF30" s="57"/>
      <c r="CG30" s="57"/>
      <c r="CH30" s="57"/>
      <c r="CI30" s="57"/>
      <c r="CJ30" s="57"/>
      <c r="CK30" s="57"/>
    </row>
    <row r="31" spans="1:89" s="19" customFormat="1">
      <c r="A31" s="235"/>
      <c r="B31" s="129"/>
      <c r="C31" s="159"/>
      <c r="D31" s="129"/>
      <c r="E31" s="407" t="str">
        <f>CONCATENATE($C$29,"1")</f>
        <v>6.1</v>
      </c>
      <c r="F31" s="408"/>
      <c r="G31" s="1023" t="str">
        <f>IF(F17="","",F17)</f>
        <v>Supplier Selection Process</v>
      </c>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4"/>
      <c r="AO31" s="1024"/>
      <c r="AP31" s="1097"/>
      <c r="AQ31" s="1097"/>
      <c r="AR31" s="1097"/>
      <c r="AS31" s="1097"/>
      <c r="AT31" s="1097"/>
      <c r="AU31" s="1097"/>
      <c r="AV31" s="1097"/>
      <c r="AW31" s="1097"/>
      <c r="AX31" s="1097"/>
      <c r="AY31" s="1097"/>
      <c r="AZ31" s="1021" t="str">
        <f>IF(BA33="N",BQ31,IF(BR33=0,"",IF(BA33="Y",SUM(BQ31/BP31),"")))</f>
        <v/>
      </c>
      <c r="BA31" s="1021"/>
      <c r="BB31" s="1021"/>
      <c r="BC31" s="1021"/>
      <c r="BD31" s="1022"/>
      <c r="BE31" s="47"/>
      <c r="BF31" s="62"/>
      <c r="BG31" s="57"/>
      <c r="BH31" s="57"/>
      <c r="BI31" s="57"/>
      <c r="BJ31" s="60" t="s">
        <v>227</v>
      </c>
      <c r="BK31" s="60">
        <v>1</v>
      </c>
      <c r="BL31" s="163">
        <v>2</v>
      </c>
      <c r="BM31" s="60">
        <v>3</v>
      </c>
      <c r="BN31" s="60">
        <v>4</v>
      </c>
      <c r="BO31" s="60">
        <v>5</v>
      </c>
      <c r="BP31" s="65">
        <f>IF(BA33="N",8,IF(BR33=0,0,IF(BP33="",0,8)))</f>
        <v>0</v>
      </c>
      <c r="BQ31" s="65">
        <f>SUM(BQ33:BQ44)</f>
        <v>0</v>
      </c>
      <c r="BR31" s="164" t="str">
        <f>IF(BA33="N",0,IF(BP31=0,"",IF(SUM(BQ31/BP31)&gt;1,1,SUM(BQ31/BP31))))</f>
        <v/>
      </c>
      <c r="BS31" s="57"/>
      <c r="BT31" s="57"/>
      <c r="BU31" s="57"/>
      <c r="BV31" s="57"/>
      <c r="BW31" s="57"/>
      <c r="BX31" s="57"/>
      <c r="BY31" s="57"/>
      <c r="BZ31" s="57"/>
      <c r="CA31" s="57"/>
      <c r="CB31" s="57"/>
      <c r="CC31" s="57"/>
      <c r="CD31" s="57"/>
      <c r="CE31" s="57"/>
      <c r="CF31" s="57"/>
      <c r="CG31" s="57"/>
      <c r="CH31" s="57"/>
      <c r="CI31" s="57"/>
      <c r="CJ31" s="57"/>
      <c r="CK31" s="57"/>
    </row>
    <row r="32" spans="1:89" s="19" customFormat="1" ht="3.75" customHeight="1">
      <c r="A32" s="235"/>
      <c r="B32" s="129"/>
      <c r="C32" s="159"/>
      <c r="D32" s="129"/>
      <c r="E32" s="409"/>
      <c r="F32" s="410"/>
      <c r="G32" s="411"/>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0"/>
      <c r="BA32" s="40"/>
      <c r="BB32" s="40"/>
      <c r="BC32" s="40"/>
      <c r="BD32" s="128"/>
      <c r="BE32" s="174"/>
      <c r="BF32" s="62"/>
      <c r="BG32" s="57"/>
      <c r="BH32" s="57"/>
      <c r="BI32" s="57"/>
      <c r="BJ32" s="85"/>
      <c r="BK32" s="77"/>
      <c r="BL32" s="77"/>
      <c r="BM32" s="58"/>
      <c r="BN32" s="58"/>
      <c r="BO32" s="58"/>
      <c r="BP32" s="78"/>
      <c r="BQ32" s="78"/>
      <c r="BR32" s="79"/>
      <c r="BS32" s="57"/>
      <c r="BT32" s="57"/>
      <c r="BU32" s="57"/>
      <c r="BV32" s="57"/>
      <c r="BW32" s="57"/>
      <c r="BX32" s="57"/>
      <c r="BY32" s="57"/>
      <c r="BZ32" s="57"/>
      <c r="CA32" s="57"/>
      <c r="CB32" s="57"/>
      <c r="CC32" s="57"/>
      <c r="CD32" s="57"/>
      <c r="CE32" s="57"/>
      <c r="CF32" s="57"/>
      <c r="CG32" s="57"/>
      <c r="CH32" s="57"/>
      <c r="CI32" s="57"/>
      <c r="CJ32" s="57"/>
      <c r="CK32" s="57"/>
    </row>
    <row r="33" spans="1:89" s="19" customFormat="1">
      <c r="A33" s="235"/>
      <c r="B33" s="129"/>
      <c r="C33" s="159"/>
      <c r="D33" s="129"/>
      <c r="E33" s="409"/>
      <c r="F33" s="410"/>
      <c r="G33" s="413" t="str">
        <f>CONCATENATE(E31,".1")</f>
        <v>6.1.1</v>
      </c>
      <c r="H33" s="414"/>
      <c r="I33" s="134" t="s">
        <v>552</v>
      </c>
      <c r="J33" s="415"/>
      <c r="K33" s="415"/>
      <c r="L33" s="415"/>
      <c r="M33" s="415"/>
      <c r="N33" s="415"/>
      <c r="O33" s="415"/>
      <c r="P33" s="415"/>
      <c r="Q33" s="415"/>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16" t="s">
        <v>12</v>
      </c>
      <c r="AX33" s="406"/>
      <c r="AY33" s="417"/>
      <c r="AZ33" s="130"/>
      <c r="BA33" s="1011"/>
      <c r="BB33" s="1012"/>
      <c r="BC33" s="1013"/>
      <c r="BD33" s="130"/>
      <c r="BE33" s="174"/>
      <c r="BF33" s="62"/>
      <c r="BG33" s="57"/>
      <c r="BH33" s="57"/>
      <c r="BI33" s="57"/>
      <c r="BJ33" s="64" t="s">
        <v>88</v>
      </c>
      <c r="BK33" s="76" t="s">
        <v>16</v>
      </c>
      <c r="BL33" s="76" t="s">
        <v>16</v>
      </c>
      <c r="BM33" s="76"/>
      <c r="BN33" s="76" t="s">
        <v>16</v>
      </c>
      <c r="BO33" s="76" t="s">
        <v>16</v>
      </c>
      <c r="BP33" s="124" t="str">
        <f>IF(OR(BA33="x",BA33=""),"",IF(AND($BO$28=1,BK33&lt;&gt;""),1,IF(AND($BO$28=2,BL33&lt;&gt;""),1,IF(AND($BO$28=3,BM33&lt;&gt;""),1,IF(AND($BO$28=4,BN33&lt;&gt;""),1,IF(AND($BO$28=5,BO33&lt;&gt;""),1,0))))))</f>
        <v/>
      </c>
      <c r="BQ33" s="65">
        <f>IF(BR33=0,0,IF(OR(BA33="x",BA33=""),0,IF(BA33="Y",2,0)))</f>
        <v>0</v>
      </c>
      <c r="BR33" s="126">
        <f>IF(BA33="N",0,SUM(BK34:BO34))</f>
        <v>1</v>
      </c>
      <c r="BS33" s="57"/>
      <c r="BT33" s="57"/>
      <c r="BU33" s="57"/>
      <c r="BV33" s="57"/>
      <c r="BW33" s="57"/>
      <c r="BX33" s="57"/>
      <c r="BY33" s="57"/>
      <c r="BZ33" s="57"/>
      <c r="CA33" s="57"/>
      <c r="CB33" s="57"/>
      <c r="CC33" s="57"/>
      <c r="CD33" s="57"/>
      <c r="CE33" s="57"/>
      <c r="CF33" s="57"/>
      <c r="CG33" s="57"/>
      <c r="CH33" s="57"/>
      <c r="CI33" s="57"/>
      <c r="CJ33" s="57"/>
      <c r="CK33" s="57"/>
    </row>
    <row r="34" spans="1:89" s="19" customFormat="1" ht="3.75" customHeight="1">
      <c r="A34" s="235"/>
      <c r="B34" s="129"/>
      <c r="C34" s="159"/>
      <c r="D34" s="129"/>
      <c r="E34" s="409"/>
      <c r="F34" s="410"/>
      <c r="G34" s="418"/>
      <c r="H34" s="419"/>
      <c r="I34" s="137"/>
      <c r="J34" s="420"/>
      <c r="K34" s="420"/>
      <c r="L34" s="420"/>
      <c r="M34" s="420"/>
      <c r="N34" s="420"/>
      <c r="O34" s="420"/>
      <c r="P34" s="420"/>
      <c r="Q34" s="420"/>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2"/>
      <c r="AZ34" s="130"/>
      <c r="BA34" s="129"/>
      <c r="BB34" s="129"/>
      <c r="BC34" s="129"/>
      <c r="BD34" s="130"/>
      <c r="BE34" s="174"/>
      <c r="BF34" s="62"/>
      <c r="BG34" s="57"/>
      <c r="BH34" s="57"/>
      <c r="BI34" s="57"/>
      <c r="BJ34" s="125"/>
      <c r="BK34" s="126">
        <f>IF(AND($BO$28=1,BK33&lt;&gt;""),1,0)</f>
        <v>1</v>
      </c>
      <c r="BL34" s="126">
        <f>IF(AND($BO$28=2,BL33&lt;&gt;""),1,0)</f>
        <v>0</v>
      </c>
      <c r="BM34" s="126">
        <f>IF(AND($BO$28=3,BM33&lt;&gt;""),1,0)</f>
        <v>0</v>
      </c>
      <c r="BN34" s="126">
        <f>IF(AND($BO$28=4,BN33&lt;&gt;""),1,0)</f>
        <v>0</v>
      </c>
      <c r="BO34" s="126">
        <f>IF(AND($BO$28=5,BO33&lt;&gt;""),1,0)</f>
        <v>0</v>
      </c>
      <c r="BP34" s="78"/>
      <c r="BQ34" s="78"/>
      <c r="BR34" s="84"/>
      <c r="BS34" s="57"/>
      <c r="BT34" s="57"/>
      <c r="BU34" s="57"/>
      <c r="BV34" s="57"/>
      <c r="BW34" s="57"/>
      <c r="BX34" s="57"/>
      <c r="BY34" s="57"/>
      <c r="BZ34" s="57"/>
      <c r="CA34" s="57"/>
      <c r="CB34" s="57"/>
      <c r="CC34" s="57"/>
      <c r="CD34" s="57"/>
      <c r="CE34" s="57"/>
      <c r="CF34" s="57"/>
      <c r="CG34" s="57"/>
      <c r="CH34" s="57"/>
      <c r="CI34" s="57"/>
      <c r="CJ34" s="57"/>
      <c r="CK34" s="57"/>
    </row>
    <row r="35" spans="1:89" s="19" customFormat="1">
      <c r="A35" s="235"/>
      <c r="B35" s="129"/>
      <c r="C35" s="159"/>
      <c r="D35" s="129"/>
      <c r="E35" s="409"/>
      <c r="F35" s="410"/>
      <c r="G35" s="413" t="str">
        <f>CONCATENATE(E31,".2")</f>
        <v>6.1.2</v>
      </c>
      <c r="H35" s="414"/>
      <c r="I35" s="134" t="s">
        <v>329</v>
      </c>
      <c r="J35" s="415"/>
      <c r="K35" s="415"/>
      <c r="L35" s="415"/>
      <c r="M35" s="415"/>
      <c r="N35" s="415"/>
      <c r="O35" s="415"/>
      <c r="P35" s="415"/>
      <c r="Q35" s="415"/>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17"/>
      <c r="AZ35" s="130"/>
      <c r="BA35" s="1011"/>
      <c r="BB35" s="1012"/>
      <c r="BC35" s="1013"/>
      <c r="BD35" s="130"/>
      <c r="BE35" s="174"/>
      <c r="BF35" s="62"/>
      <c r="BG35" s="57"/>
      <c r="BH35" s="57"/>
      <c r="BI35" s="57"/>
      <c r="BJ35" s="365"/>
      <c r="BK35" s="361"/>
      <c r="BL35" s="361"/>
      <c r="BM35" s="361"/>
      <c r="BN35" s="361"/>
      <c r="BO35" s="361"/>
      <c r="BP35" s="124" t="str">
        <f>IF(OR(BA35="x",BA35=""),"",IF(AND($BO$28=1,BK35&lt;&gt;""),1,IF(AND($BO$28=2,BL35&lt;&gt;""),1,IF(AND($BO$28=3,BM35&lt;&gt;""),1,IF(AND($BO$28=4,BN35&lt;&gt;""),1,IF(AND($BO$28=5,BO35&lt;&gt;""),1,0))))))</f>
        <v/>
      </c>
      <c r="BQ35" s="65">
        <f>IF(BR33=0,0,IF(OR(BA35="x",BA35=""),0,BA35))</f>
        <v>0</v>
      </c>
      <c r="BR35" s="367"/>
      <c r="BS35" s="57"/>
      <c r="BT35" s="57"/>
      <c r="BU35" s="57"/>
      <c r="BV35" s="57"/>
      <c r="BW35" s="57"/>
      <c r="BX35" s="57"/>
      <c r="BY35" s="57"/>
      <c r="BZ35" s="57"/>
      <c r="CA35" s="57"/>
      <c r="CB35" s="57"/>
      <c r="CC35" s="57"/>
      <c r="CD35" s="57"/>
      <c r="CE35" s="57"/>
      <c r="CF35" s="57"/>
      <c r="CG35" s="57"/>
      <c r="CH35" s="57"/>
      <c r="CI35" s="57"/>
      <c r="CJ35" s="57"/>
      <c r="CK35" s="57"/>
    </row>
    <row r="36" spans="1:89" s="6" customFormat="1">
      <c r="A36" s="235"/>
      <c r="B36" s="66"/>
      <c r="C36" s="371"/>
      <c r="D36" s="66"/>
      <c r="E36" s="423"/>
      <c r="F36" s="424"/>
      <c r="G36" s="425"/>
      <c r="H36" s="426"/>
      <c r="I36" s="143" t="s">
        <v>4</v>
      </c>
      <c r="J36" s="427"/>
      <c r="K36" s="316" t="s">
        <v>458</v>
      </c>
      <c r="L36" s="420"/>
      <c r="M36" s="420"/>
      <c r="N36" s="420"/>
      <c r="O36" s="420"/>
      <c r="P36" s="420"/>
      <c r="Q36" s="420"/>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9"/>
      <c r="AU36" s="429"/>
      <c r="AV36" s="429"/>
      <c r="AW36" s="429"/>
      <c r="AX36" s="429"/>
      <c r="AY36" s="430"/>
      <c r="AZ36" s="368"/>
      <c r="BA36" s="66"/>
      <c r="BB36" s="66"/>
      <c r="BC36" s="66"/>
      <c r="BD36" s="368"/>
      <c r="BE36" s="319"/>
      <c r="BF36" s="365"/>
      <c r="BG36" s="362"/>
      <c r="BH36" s="362"/>
      <c r="BI36" s="362"/>
      <c r="BJ36" s="365"/>
      <c r="BK36" s="361"/>
      <c r="BL36" s="361"/>
      <c r="BM36" s="361"/>
      <c r="BN36" s="361"/>
      <c r="BO36" s="361"/>
      <c r="BP36" s="372"/>
      <c r="BQ36" s="372"/>
      <c r="BR36" s="367"/>
      <c r="BS36" s="362"/>
      <c r="BT36" s="362"/>
      <c r="BU36" s="362"/>
      <c r="BV36" s="362"/>
      <c r="BW36" s="362"/>
      <c r="BX36" s="362"/>
      <c r="BY36" s="362"/>
      <c r="BZ36" s="362"/>
      <c r="CA36" s="362"/>
      <c r="CB36" s="362"/>
      <c r="CC36" s="362"/>
      <c r="CD36" s="362"/>
      <c r="CE36" s="362"/>
      <c r="CF36" s="362"/>
      <c r="CG36" s="362"/>
      <c r="CH36" s="362"/>
      <c r="CI36" s="362"/>
      <c r="CJ36" s="362"/>
      <c r="CK36" s="362"/>
    </row>
    <row r="37" spans="1:89" s="6" customFormat="1">
      <c r="A37" s="235"/>
      <c r="B37" s="66"/>
      <c r="C37" s="371"/>
      <c r="D37" s="66"/>
      <c r="E37" s="423"/>
      <c r="F37" s="424"/>
      <c r="G37" s="425"/>
      <c r="H37" s="426"/>
      <c r="I37" s="143" t="s">
        <v>5</v>
      </c>
      <c r="J37" s="427"/>
      <c r="K37" s="316" t="s">
        <v>523</v>
      </c>
      <c r="L37" s="420"/>
      <c r="M37" s="420"/>
      <c r="N37" s="420"/>
      <c r="O37" s="420"/>
      <c r="P37" s="420"/>
      <c r="Q37" s="420"/>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9"/>
      <c r="AU37" s="429"/>
      <c r="AV37" s="429"/>
      <c r="AW37" s="429"/>
      <c r="AX37" s="429"/>
      <c r="AY37" s="430"/>
      <c r="AZ37" s="368"/>
      <c r="BA37" s="66"/>
      <c r="BB37" s="66"/>
      <c r="BC37" s="66"/>
      <c r="BD37" s="368"/>
      <c r="BE37" s="319"/>
      <c r="BF37" s="365"/>
      <c r="BG37" s="362"/>
      <c r="BH37" s="362"/>
      <c r="BI37" s="362"/>
      <c r="BJ37" s="365"/>
      <c r="BK37" s="361"/>
      <c r="BL37" s="361"/>
      <c r="BM37" s="361"/>
      <c r="BN37" s="361"/>
      <c r="BO37" s="361"/>
      <c r="BP37" s="363"/>
      <c r="BQ37" s="363"/>
      <c r="BR37" s="367"/>
      <c r="BS37" s="362"/>
      <c r="BT37" s="362"/>
      <c r="BU37" s="362"/>
      <c r="BV37" s="362"/>
      <c r="BW37" s="362"/>
      <c r="BX37" s="362"/>
      <c r="BY37" s="362"/>
      <c r="BZ37" s="362"/>
      <c r="CA37" s="362"/>
      <c r="CB37" s="362"/>
      <c r="CC37" s="362"/>
      <c r="CD37" s="362"/>
      <c r="CE37" s="362"/>
      <c r="CF37" s="362"/>
      <c r="CG37" s="362"/>
      <c r="CH37" s="362"/>
      <c r="CI37" s="362"/>
      <c r="CJ37" s="362"/>
      <c r="CK37" s="362"/>
    </row>
    <row r="38" spans="1:89" s="6" customFormat="1">
      <c r="A38" s="235"/>
      <c r="B38" s="66"/>
      <c r="C38" s="371"/>
      <c r="D38" s="66"/>
      <c r="E38" s="423"/>
      <c r="F38" s="424"/>
      <c r="G38" s="425"/>
      <c r="H38" s="426"/>
      <c r="I38" s="143" t="s">
        <v>6</v>
      </c>
      <c r="J38" s="427"/>
      <c r="K38" s="316" t="s">
        <v>770</v>
      </c>
      <c r="L38" s="420"/>
      <c r="M38" s="420"/>
      <c r="N38" s="420"/>
      <c r="O38" s="420"/>
      <c r="P38" s="420"/>
      <c r="Q38" s="420"/>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9"/>
      <c r="AU38" s="429"/>
      <c r="AV38" s="429"/>
      <c r="AW38" s="429"/>
      <c r="AX38" s="429"/>
      <c r="AY38" s="430"/>
      <c r="AZ38" s="368"/>
      <c r="BA38" s="66"/>
      <c r="BB38" s="66"/>
      <c r="BC38" s="66"/>
      <c r="BD38" s="368"/>
      <c r="BE38" s="319"/>
      <c r="BF38" s="365"/>
      <c r="BG38" s="362"/>
      <c r="BH38" s="362"/>
      <c r="BI38" s="362" t="s">
        <v>18</v>
      </c>
      <c r="BJ38" s="365"/>
      <c r="BK38" s="361"/>
      <c r="BL38" s="361"/>
      <c r="BM38" s="361"/>
      <c r="BN38" s="361"/>
      <c r="BO38" s="361"/>
      <c r="BP38" s="363"/>
      <c r="BQ38" s="363"/>
      <c r="BR38" s="367"/>
      <c r="BS38" s="362"/>
      <c r="BT38" s="362"/>
      <c r="BU38" s="362"/>
      <c r="BV38" s="362"/>
      <c r="BW38" s="362"/>
      <c r="BX38" s="362"/>
      <c r="BY38" s="362"/>
      <c r="BZ38" s="362"/>
      <c r="CA38" s="362"/>
      <c r="CB38" s="362"/>
      <c r="CC38" s="362"/>
      <c r="CD38" s="362"/>
      <c r="CE38" s="362"/>
      <c r="CF38" s="362"/>
      <c r="CG38" s="362"/>
      <c r="CH38" s="362"/>
      <c r="CI38" s="362"/>
      <c r="CJ38" s="362"/>
      <c r="CK38" s="362"/>
    </row>
    <row r="39" spans="1:89" s="6" customFormat="1">
      <c r="A39" s="378"/>
      <c r="B39" s="66"/>
      <c r="C39" s="371"/>
      <c r="D39" s="66"/>
      <c r="E39" s="423"/>
      <c r="F39" s="424"/>
      <c r="G39" s="425"/>
      <c r="H39" s="426"/>
      <c r="I39" s="143" t="s">
        <v>7</v>
      </c>
      <c r="J39" s="427"/>
      <c r="K39" s="316" t="s">
        <v>524</v>
      </c>
      <c r="L39" s="420"/>
      <c r="M39" s="420"/>
      <c r="N39" s="420"/>
      <c r="O39" s="420"/>
      <c r="P39" s="420"/>
      <c r="Q39" s="420"/>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9"/>
      <c r="AU39" s="429"/>
      <c r="AV39" s="429"/>
      <c r="AW39" s="429"/>
      <c r="AX39" s="429"/>
      <c r="AY39" s="430"/>
      <c r="AZ39" s="368"/>
      <c r="BA39" s="66"/>
      <c r="BB39" s="66"/>
      <c r="BC39" s="66"/>
      <c r="BD39" s="368"/>
      <c r="BE39" s="319"/>
      <c r="BF39" s="365"/>
      <c r="BG39" s="362"/>
      <c r="BH39" s="362"/>
      <c r="BI39" s="362"/>
      <c r="BJ39" s="365"/>
      <c r="BK39" s="361"/>
      <c r="BL39" s="361"/>
      <c r="BM39" s="361"/>
      <c r="BN39" s="361"/>
      <c r="BO39" s="361"/>
      <c r="BP39" s="363"/>
      <c r="BQ39" s="363"/>
      <c r="BR39" s="367"/>
      <c r="BS39" s="362"/>
      <c r="BT39" s="362"/>
      <c r="BU39" s="362"/>
      <c r="BV39" s="362"/>
      <c r="BW39" s="362"/>
      <c r="BX39" s="362"/>
      <c r="BY39" s="362"/>
      <c r="BZ39" s="362"/>
      <c r="CA39" s="362"/>
      <c r="CB39" s="362"/>
      <c r="CC39" s="362"/>
      <c r="CD39" s="362"/>
      <c r="CE39" s="362"/>
      <c r="CF39" s="362"/>
      <c r="CG39" s="362"/>
      <c r="CH39" s="362"/>
      <c r="CI39" s="362"/>
      <c r="CJ39" s="362"/>
      <c r="CK39" s="362"/>
    </row>
    <row r="40" spans="1:89" s="6" customFormat="1">
      <c r="A40" s="235"/>
      <c r="B40" s="66"/>
      <c r="C40" s="371"/>
      <c r="D40" s="66"/>
      <c r="E40" s="423"/>
      <c r="F40" s="424"/>
      <c r="G40" s="425"/>
      <c r="H40" s="426"/>
      <c r="I40" s="143"/>
      <c r="J40" s="427"/>
      <c r="K40" s="316" t="s">
        <v>771</v>
      </c>
      <c r="L40" s="420"/>
      <c r="M40" s="420"/>
      <c r="N40" s="420"/>
      <c r="O40" s="420"/>
      <c r="P40" s="420"/>
      <c r="Q40" s="420"/>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9"/>
      <c r="AU40" s="429"/>
      <c r="AV40" s="429"/>
      <c r="AW40" s="429"/>
      <c r="AX40" s="429"/>
      <c r="AY40" s="430"/>
      <c r="AZ40" s="368"/>
      <c r="BA40" s="66"/>
      <c r="BB40" s="66"/>
      <c r="BC40" s="66"/>
      <c r="BD40" s="368"/>
      <c r="BE40" s="319"/>
      <c r="BF40" s="365"/>
      <c r="BG40" s="362"/>
      <c r="BH40" s="362"/>
      <c r="BI40" s="362"/>
      <c r="BJ40" s="365"/>
      <c r="BK40" s="361"/>
      <c r="BL40" s="361"/>
      <c r="BM40" s="361"/>
      <c r="BN40" s="361"/>
      <c r="BO40" s="361"/>
      <c r="BP40" s="363"/>
      <c r="BQ40" s="363"/>
      <c r="BR40" s="367"/>
      <c r="BS40" s="362"/>
      <c r="BT40" s="362"/>
      <c r="BU40" s="362"/>
      <c r="BV40" s="362"/>
      <c r="BW40" s="362"/>
      <c r="BX40" s="362"/>
      <c r="BY40" s="362"/>
      <c r="BZ40" s="362"/>
      <c r="CA40" s="362"/>
      <c r="CB40" s="362"/>
      <c r="CC40" s="362"/>
      <c r="CD40" s="362"/>
      <c r="CE40" s="362"/>
      <c r="CF40" s="362"/>
      <c r="CG40" s="362"/>
      <c r="CH40" s="362"/>
      <c r="CI40" s="362"/>
      <c r="CJ40" s="362"/>
      <c r="CK40" s="362"/>
    </row>
    <row r="41" spans="1:89" s="19" customFormat="1" ht="3.75" customHeight="1">
      <c r="A41" s="235"/>
      <c r="B41" s="129"/>
      <c r="C41" s="159"/>
      <c r="D41" s="129"/>
      <c r="E41" s="409"/>
      <c r="F41" s="410"/>
      <c r="G41" s="418"/>
      <c r="H41" s="419"/>
      <c r="I41" s="137"/>
      <c r="J41" s="420"/>
      <c r="K41" s="420"/>
      <c r="L41" s="420"/>
      <c r="M41" s="420"/>
      <c r="N41" s="420"/>
      <c r="O41" s="420"/>
      <c r="P41" s="420"/>
      <c r="Q41" s="420"/>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c r="AR41" s="421"/>
      <c r="AS41" s="421"/>
      <c r="AT41" s="421"/>
      <c r="AU41" s="421"/>
      <c r="AV41" s="421"/>
      <c r="AW41" s="421"/>
      <c r="AX41" s="421"/>
      <c r="AY41" s="422"/>
      <c r="AZ41" s="130"/>
      <c r="BA41" s="129"/>
      <c r="BB41" s="129"/>
      <c r="BC41" s="129"/>
      <c r="BD41" s="130"/>
      <c r="BE41" s="174"/>
      <c r="BF41" s="62"/>
      <c r="BG41" s="57"/>
      <c r="BH41" s="57"/>
      <c r="BI41" s="57"/>
      <c r="BJ41" s="62"/>
      <c r="BK41" s="58"/>
      <c r="BL41" s="58"/>
      <c r="BM41" s="58"/>
      <c r="BN41" s="58"/>
      <c r="BO41" s="58"/>
      <c r="BP41" s="131"/>
      <c r="BQ41" s="131"/>
      <c r="BR41" s="84"/>
      <c r="BS41" s="57"/>
      <c r="BT41" s="57"/>
      <c r="BU41" s="57"/>
      <c r="BV41" s="57"/>
      <c r="BW41" s="57"/>
      <c r="BX41" s="57"/>
      <c r="BY41" s="57"/>
      <c r="BZ41" s="57"/>
      <c r="CA41" s="57"/>
      <c r="CB41" s="57"/>
      <c r="CC41" s="57"/>
      <c r="CD41" s="57"/>
      <c r="CE41" s="57"/>
      <c r="CF41" s="57"/>
      <c r="CG41" s="57"/>
      <c r="CH41" s="57"/>
      <c r="CI41" s="57"/>
      <c r="CJ41" s="57"/>
      <c r="CK41" s="57"/>
    </row>
    <row r="42" spans="1:89" s="19" customFormat="1">
      <c r="A42" s="235"/>
      <c r="B42" s="129"/>
      <c r="C42" s="159"/>
      <c r="D42" s="129"/>
      <c r="E42" s="409"/>
      <c r="F42" s="410"/>
      <c r="G42" s="413" t="str">
        <f>CONCATENATE(E31,".3")</f>
        <v>6.1.3</v>
      </c>
      <c r="H42" s="414"/>
      <c r="I42" s="134" t="s">
        <v>328</v>
      </c>
      <c r="J42" s="415"/>
      <c r="K42" s="415"/>
      <c r="L42" s="415"/>
      <c r="M42" s="415"/>
      <c r="N42" s="415"/>
      <c r="O42" s="415"/>
      <c r="P42" s="415"/>
      <c r="Q42" s="415"/>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17"/>
      <c r="AZ42" s="130"/>
      <c r="BA42" s="1011"/>
      <c r="BB42" s="1012"/>
      <c r="BC42" s="1013"/>
      <c r="BD42" s="130"/>
      <c r="BE42" s="174"/>
      <c r="BF42" s="62"/>
      <c r="BG42" s="57"/>
      <c r="BH42" s="57"/>
      <c r="BI42" s="57"/>
      <c r="BJ42" s="365"/>
      <c r="BK42" s="361"/>
      <c r="BL42" s="361"/>
      <c r="BM42" s="361"/>
      <c r="BN42" s="361"/>
      <c r="BO42" s="361"/>
      <c r="BP42" s="124" t="str">
        <f>IF(OR(BA42="x",BA42=""),"",IF(AND($BO$28=1,BK42&lt;&gt;""),1,IF(AND($BO$28=2,BL42&lt;&gt;""),1,IF(AND($BO$28=3,BM42&lt;&gt;""),1,IF(AND($BO$28=4,BN42&lt;&gt;""),1,IF(AND($BO$28=5,BO42&lt;&gt;""),1,0))))))</f>
        <v/>
      </c>
      <c r="BQ42" s="65">
        <f>IF(BR33=0,0,IF(OR(BA42="x",BA42=""),0,BA42))</f>
        <v>0</v>
      </c>
      <c r="BR42" s="367"/>
      <c r="BS42" s="57"/>
      <c r="BT42" s="57"/>
      <c r="BU42" s="57"/>
      <c r="BV42" s="57"/>
      <c r="BW42" s="57"/>
      <c r="BX42" s="57"/>
      <c r="BY42" s="57"/>
      <c r="BZ42" s="57"/>
      <c r="CA42" s="57"/>
      <c r="CB42" s="57"/>
      <c r="CC42" s="57"/>
      <c r="CD42" s="57"/>
      <c r="CE42" s="57"/>
      <c r="CF42" s="57"/>
      <c r="CG42" s="57"/>
      <c r="CH42" s="57"/>
      <c r="CI42" s="57"/>
      <c r="CJ42" s="57"/>
      <c r="CK42" s="57"/>
    </row>
    <row r="43" spans="1:89" s="19" customFormat="1" ht="3.75" customHeight="1">
      <c r="A43" s="235"/>
      <c r="B43" s="129"/>
      <c r="C43" s="159"/>
      <c r="D43" s="129"/>
      <c r="E43" s="409"/>
      <c r="F43" s="410"/>
      <c r="G43" s="418"/>
      <c r="H43" s="419"/>
      <c r="I43" s="137"/>
      <c r="J43" s="420"/>
      <c r="K43" s="420"/>
      <c r="L43" s="420"/>
      <c r="M43" s="420"/>
      <c r="N43" s="420"/>
      <c r="O43" s="420"/>
      <c r="P43" s="420"/>
      <c r="Q43" s="420"/>
      <c r="R43" s="421"/>
      <c r="S43" s="421"/>
      <c r="T43" s="421"/>
      <c r="U43" s="421"/>
      <c r="V43" s="421"/>
      <c r="W43" s="421"/>
      <c r="X43" s="421"/>
      <c r="Y43" s="421"/>
      <c r="Z43" s="421"/>
      <c r="AA43" s="421"/>
      <c r="AB43" s="421"/>
      <c r="AC43" s="421"/>
      <c r="AD43" s="421"/>
      <c r="AE43" s="421"/>
      <c r="AF43" s="421"/>
      <c r="AG43" s="421"/>
      <c r="AH43" s="421"/>
      <c r="AI43" s="421"/>
      <c r="AJ43" s="421"/>
      <c r="AK43" s="421"/>
      <c r="AL43" s="421"/>
      <c r="AM43" s="421"/>
      <c r="AN43" s="421"/>
      <c r="AO43" s="421"/>
      <c r="AP43" s="421"/>
      <c r="AQ43" s="421"/>
      <c r="AR43" s="421"/>
      <c r="AS43" s="421"/>
      <c r="AT43" s="421"/>
      <c r="AU43" s="421"/>
      <c r="AV43" s="421"/>
      <c r="AW43" s="421"/>
      <c r="AX43" s="421"/>
      <c r="AY43" s="422"/>
      <c r="AZ43" s="130"/>
      <c r="BA43" s="129"/>
      <c r="BB43" s="129"/>
      <c r="BC43" s="129"/>
      <c r="BD43" s="130"/>
      <c r="BE43" s="174"/>
      <c r="BF43" s="62"/>
      <c r="BG43" s="57"/>
      <c r="BH43" s="57"/>
      <c r="BI43" s="57"/>
      <c r="BJ43" s="365"/>
      <c r="BK43" s="361"/>
      <c r="BL43" s="361"/>
      <c r="BM43" s="361"/>
      <c r="BN43" s="361"/>
      <c r="BO43" s="361"/>
      <c r="BP43" s="78"/>
      <c r="BQ43" s="78"/>
      <c r="BR43" s="84"/>
      <c r="BS43" s="57"/>
      <c r="BT43" s="57"/>
      <c r="BU43" s="57"/>
      <c r="BV43" s="57"/>
      <c r="BW43" s="57"/>
      <c r="BX43" s="57"/>
      <c r="BY43" s="57"/>
      <c r="BZ43" s="57"/>
      <c r="CA43" s="57"/>
      <c r="CB43" s="57"/>
      <c r="CC43" s="57"/>
      <c r="CD43" s="57"/>
      <c r="CE43" s="57"/>
      <c r="CF43" s="57"/>
      <c r="CG43" s="57"/>
      <c r="CH43" s="57"/>
      <c r="CI43" s="57"/>
      <c r="CJ43" s="57"/>
      <c r="CK43" s="57"/>
    </row>
    <row r="44" spans="1:89" s="19" customFormat="1">
      <c r="A44" s="235"/>
      <c r="B44" s="129"/>
      <c r="C44" s="159"/>
      <c r="D44" s="129"/>
      <c r="E44" s="409"/>
      <c r="F44" s="410"/>
      <c r="G44" s="413" t="str">
        <f>CONCATENATE(E31,".4")</f>
        <v>6.1.4</v>
      </c>
      <c r="H44" s="414"/>
      <c r="I44" s="134" t="s">
        <v>9</v>
      </c>
      <c r="J44" s="415"/>
      <c r="K44" s="415"/>
      <c r="L44" s="415"/>
      <c r="M44" s="415"/>
      <c r="N44" s="415"/>
      <c r="O44" s="415"/>
      <c r="P44" s="415"/>
      <c r="Q44" s="415"/>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17"/>
      <c r="AZ44" s="130"/>
      <c r="BA44" s="1011"/>
      <c r="BB44" s="1012"/>
      <c r="BC44" s="1013"/>
      <c r="BD44" s="130"/>
      <c r="BE44" s="174"/>
      <c r="BF44" s="62"/>
      <c r="BG44" s="57"/>
      <c r="BH44" s="57"/>
      <c r="BI44" s="57"/>
      <c r="BJ44" s="365"/>
      <c r="BK44" s="361"/>
      <c r="BL44" s="361"/>
      <c r="BM44" s="361"/>
      <c r="BN44" s="361"/>
      <c r="BO44" s="361"/>
      <c r="BP44" s="124" t="str">
        <f>IF(OR(BA44="x",BA44=""),"",IF(AND($BO$28=1,BK44&lt;&gt;""),1,IF(AND($BO$28=2,BL44&lt;&gt;""),1,IF(AND($BO$28=3,BM44&lt;&gt;""),1,IF(AND($BO$28=4,BN44&lt;&gt;""),1,IF(AND($BO$28=5,BO44&lt;&gt;""),1,0))))))</f>
        <v/>
      </c>
      <c r="BQ44" s="65">
        <f>IF(BR33=0,0,IF(OR(BA44="x",BA44=""),0,BA44))</f>
        <v>0</v>
      </c>
      <c r="BR44" s="367"/>
      <c r="BS44" s="57"/>
      <c r="BT44" s="57"/>
      <c r="BU44" s="57"/>
      <c r="BV44" s="57"/>
      <c r="BW44" s="57"/>
      <c r="BX44" s="57"/>
      <c r="BY44" s="57"/>
      <c r="BZ44" s="57"/>
      <c r="CA44" s="57"/>
      <c r="CB44" s="57"/>
      <c r="CC44" s="57"/>
      <c r="CD44" s="57"/>
      <c r="CE44" s="57"/>
      <c r="CF44" s="57"/>
      <c r="CG44" s="57"/>
      <c r="CH44" s="57"/>
      <c r="CI44" s="57"/>
      <c r="CJ44" s="57"/>
      <c r="CK44" s="57"/>
    </row>
    <row r="45" spans="1:89" s="19" customFormat="1" ht="3.75" customHeight="1">
      <c r="A45" s="235"/>
      <c r="B45" s="129"/>
      <c r="C45" s="159"/>
      <c r="D45" s="129"/>
      <c r="E45" s="159"/>
      <c r="F45" s="234"/>
      <c r="G45" s="132"/>
      <c r="H45" s="136"/>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8"/>
      <c r="AZ45" s="130"/>
      <c r="BA45" s="129"/>
      <c r="BB45" s="129"/>
      <c r="BC45" s="129"/>
      <c r="BD45" s="130"/>
      <c r="BE45" s="174"/>
      <c r="BF45" s="62"/>
      <c r="BG45" s="57"/>
      <c r="BH45" s="57"/>
      <c r="BI45" s="57"/>
      <c r="BJ45" s="365"/>
      <c r="BK45" s="361"/>
      <c r="BL45" s="361"/>
      <c r="BM45" s="361"/>
      <c r="BN45" s="361"/>
      <c r="BO45" s="361"/>
      <c r="BP45" s="78"/>
      <c r="BQ45" s="78"/>
      <c r="BR45" s="84"/>
      <c r="BS45" s="57"/>
      <c r="BT45" s="57"/>
      <c r="BU45" s="57"/>
      <c r="BV45" s="57"/>
      <c r="BW45" s="57"/>
      <c r="BX45" s="57"/>
      <c r="BY45" s="57"/>
      <c r="BZ45" s="57"/>
      <c r="CA45" s="57"/>
      <c r="CB45" s="57"/>
      <c r="CC45" s="57"/>
      <c r="CD45" s="57"/>
      <c r="CE45" s="57"/>
      <c r="CF45" s="57"/>
      <c r="CG45" s="57"/>
      <c r="CH45" s="57"/>
      <c r="CI45" s="57"/>
      <c r="CJ45" s="57"/>
      <c r="CK45" s="57"/>
    </row>
    <row r="46" spans="1:89" s="19" customFormat="1">
      <c r="A46" s="235"/>
      <c r="B46" s="129"/>
      <c r="C46" s="159"/>
      <c r="D46" s="129"/>
      <c r="E46" s="159"/>
      <c r="F46" s="234"/>
      <c r="G46" s="127"/>
      <c r="H46" s="128"/>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30"/>
      <c r="BA46" s="129"/>
      <c r="BB46" s="129"/>
      <c r="BC46" s="129"/>
      <c r="BD46" s="130"/>
      <c r="BE46" s="174"/>
      <c r="BF46" s="62"/>
      <c r="BG46" s="57"/>
      <c r="BH46" s="57"/>
      <c r="BI46" s="57"/>
      <c r="BJ46" s="62"/>
      <c r="BK46" s="265" t="s">
        <v>228</v>
      </c>
      <c r="BL46" s="266"/>
      <c r="BM46" s="266"/>
      <c r="BN46" s="266"/>
      <c r="BO46" s="267"/>
      <c r="BP46" s="131"/>
      <c r="BQ46" s="131"/>
      <c r="BR46" s="84"/>
      <c r="BS46" s="57"/>
      <c r="BT46" s="57"/>
      <c r="BU46" s="57"/>
      <c r="BV46" s="57"/>
      <c r="BW46" s="57"/>
      <c r="BX46" s="57"/>
      <c r="BY46" s="57"/>
      <c r="BZ46" s="57"/>
      <c r="CA46" s="57"/>
      <c r="CB46" s="57"/>
      <c r="CC46" s="57"/>
      <c r="CD46" s="57"/>
      <c r="CE46" s="57"/>
      <c r="CF46" s="57"/>
      <c r="CG46" s="57"/>
      <c r="CH46" s="57"/>
      <c r="CI46" s="57"/>
      <c r="CJ46" s="57"/>
      <c r="CK46" s="57"/>
    </row>
    <row r="47" spans="1:89" s="19" customFormat="1">
      <c r="A47" s="235"/>
      <c r="B47" s="129"/>
      <c r="C47" s="159"/>
      <c r="D47" s="129"/>
      <c r="E47" s="237" t="str">
        <f>CONCATENATE($C$29,"2")</f>
        <v>6.2</v>
      </c>
      <c r="F47" s="235"/>
      <c r="G47" s="1023" t="str">
        <f>IF(F18="","",F18)</f>
        <v xml:space="preserve">Supplier Monitoring </v>
      </c>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c r="AE47" s="1024"/>
      <c r="AF47" s="1024"/>
      <c r="AG47" s="1024"/>
      <c r="AH47" s="1024"/>
      <c r="AI47" s="1024"/>
      <c r="AJ47" s="1024"/>
      <c r="AK47" s="1024"/>
      <c r="AL47" s="1024"/>
      <c r="AM47" s="1024"/>
      <c r="AN47" s="1024"/>
      <c r="AO47" s="1024"/>
      <c r="AP47" s="1025"/>
      <c r="AQ47" s="1025"/>
      <c r="AR47" s="1025"/>
      <c r="AS47" s="1025"/>
      <c r="AT47" s="1025"/>
      <c r="AU47" s="1025"/>
      <c r="AV47" s="1025"/>
      <c r="AW47" s="1025"/>
      <c r="AX47" s="1025"/>
      <c r="AY47" s="1025"/>
      <c r="AZ47" s="1021" t="str">
        <f>IF(BA49="N",BQ47,IF(BR49=0,"",IF(BA49="Y",SUM(BQ47/BP47),"")))</f>
        <v/>
      </c>
      <c r="BA47" s="1021"/>
      <c r="BB47" s="1021"/>
      <c r="BC47" s="1021"/>
      <c r="BD47" s="1022"/>
      <c r="BE47" s="47"/>
      <c r="BF47" s="62"/>
      <c r="BG47" s="57"/>
      <c r="BH47" s="57"/>
      <c r="BI47" s="57"/>
      <c r="BJ47" s="60" t="s">
        <v>227</v>
      </c>
      <c r="BK47" s="60">
        <v>1</v>
      </c>
      <c r="BL47" s="163">
        <v>2</v>
      </c>
      <c r="BM47" s="60">
        <v>3</v>
      </c>
      <c r="BN47" s="60">
        <v>4</v>
      </c>
      <c r="BO47" s="60">
        <v>5</v>
      </c>
      <c r="BP47" s="65">
        <f>IF(BA49="N",8,IF(BR49=0,0,IF(BP49="",0,8)))</f>
        <v>0</v>
      </c>
      <c r="BQ47" s="65">
        <f>SUM(BQ49:BQ60)</f>
        <v>0</v>
      </c>
      <c r="BR47" s="164" t="str">
        <f>IF(BA49="N",0,IF(BP47=0,"",IF(SUM(BQ47/BP47)&gt;1,1,SUM(BQ47/BP47))))</f>
        <v/>
      </c>
      <c r="BS47" s="57"/>
      <c r="BT47" s="57"/>
      <c r="BU47" s="57"/>
      <c r="BV47" s="57"/>
      <c r="BW47" s="57"/>
      <c r="BX47" s="57"/>
      <c r="BY47" s="57"/>
      <c r="BZ47" s="57"/>
      <c r="CA47" s="57"/>
      <c r="CB47" s="57"/>
      <c r="CC47" s="57"/>
      <c r="CD47" s="57"/>
      <c r="CE47" s="57"/>
      <c r="CF47" s="57"/>
      <c r="CG47" s="57"/>
      <c r="CH47" s="57"/>
      <c r="CI47" s="57"/>
      <c r="CJ47" s="57"/>
      <c r="CK47" s="57"/>
    </row>
    <row r="48" spans="1:89" s="19" customFormat="1" ht="3.75" customHeight="1">
      <c r="A48" s="235"/>
      <c r="B48" s="129"/>
      <c r="C48" s="159"/>
      <c r="D48" s="129"/>
      <c r="E48" s="159"/>
      <c r="F48" s="234"/>
      <c r="G48" s="411"/>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30"/>
      <c r="AQ48" s="30"/>
      <c r="AR48" s="30"/>
      <c r="AS48" s="30"/>
      <c r="AT48" s="30"/>
      <c r="AU48" s="30"/>
      <c r="AV48" s="30"/>
      <c r="AW48" s="30"/>
      <c r="AX48" s="30"/>
      <c r="AY48" s="30"/>
      <c r="AZ48" s="40"/>
      <c r="BA48" s="40"/>
      <c r="BB48" s="40"/>
      <c r="BC48" s="40"/>
      <c r="BD48" s="128"/>
      <c r="BE48" s="174"/>
      <c r="BF48" s="62"/>
      <c r="BG48" s="57"/>
      <c r="BH48" s="57"/>
      <c r="BI48" s="57"/>
      <c r="BJ48" s="85"/>
      <c r="BK48" s="77"/>
      <c r="BL48" s="77"/>
      <c r="BM48" s="58"/>
      <c r="BN48" s="58"/>
      <c r="BO48" s="58"/>
      <c r="BP48" s="78"/>
      <c r="BQ48" s="78"/>
      <c r="BR48" s="79"/>
      <c r="BS48" s="57"/>
      <c r="BT48" s="57"/>
      <c r="BU48" s="57"/>
      <c r="BV48" s="57"/>
      <c r="BW48" s="57"/>
      <c r="BX48" s="57"/>
      <c r="BY48" s="57"/>
      <c r="BZ48" s="57"/>
      <c r="CA48" s="57"/>
      <c r="CB48" s="57"/>
      <c r="CC48" s="57"/>
      <c r="CD48" s="57"/>
      <c r="CE48" s="57"/>
      <c r="CF48" s="57"/>
      <c r="CG48" s="57"/>
      <c r="CH48" s="57"/>
      <c r="CI48" s="57"/>
      <c r="CJ48" s="57"/>
      <c r="CK48" s="57"/>
    </row>
    <row r="49" spans="1:89" s="19" customFormat="1">
      <c r="A49" s="235"/>
      <c r="B49" s="129"/>
      <c r="C49" s="159"/>
      <c r="D49" s="129"/>
      <c r="E49" s="159"/>
      <c r="F49" s="234"/>
      <c r="G49" s="413" t="str">
        <f>CONCATENATE(E47,".1")</f>
        <v>6.2.1</v>
      </c>
      <c r="H49" s="414"/>
      <c r="I49" s="134" t="s">
        <v>552</v>
      </c>
      <c r="J49" s="415"/>
      <c r="K49" s="415"/>
      <c r="L49" s="415"/>
      <c r="M49" s="415"/>
      <c r="N49" s="415"/>
      <c r="O49" s="415"/>
      <c r="P49" s="415"/>
      <c r="Q49" s="415"/>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16" t="s">
        <v>12</v>
      </c>
      <c r="AX49" s="406"/>
      <c r="AY49" s="417"/>
      <c r="AZ49" s="130"/>
      <c r="BA49" s="1011"/>
      <c r="BB49" s="1012"/>
      <c r="BC49" s="1013"/>
      <c r="BD49" s="130"/>
      <c r="BE49" s="174"/>
      <c r="BF49" s="62"/>
      <c r="BG49" s="57"/>
      <c r="BH49" s="57"/>
      <c r="BI49" s="57"/>
      <c r="BJ49" s="64" t="s">
        <v>88</v>
      </c>
      <c r="BK49" s="76" t="s">
        <v>16</v>
      </c>
      <c r="BL49" s="76" t="s">
        <v>16</v>
      </c>
      <c r="BM49" s="76" t="s">
        <v>16</v>
      </c>
      <c r="BN49" s="76" t="s">
        <v>16</v>
      </c>
      <c r="BO49" s="76" t="s">
        <v>16</v>
      </c>
      <c r="BP49" s="124" t="str">
        <f>IF(OR(BA49="x",BA49=""),"",IF(AND($BO$28=1,BK49&lt;&gt;""),1,IF(AND($BO$28=2,BL49&lt;&gt;""),1,IF(AND($BO$28=3,BM49&lt;&gt;""),1,IF(AND($BO$28=4,BN49&lt;&gt;""),1,IF(AND($BO$28=5,BO49&lt;&gt;""),1,0))))))</f>
        <v/>
      </c>
      <c r="BQ49" s="65">
        <f>IF(BR49=0,0,IF(OR(BA49="x",BA49=""),0,IF(BA49="Y",2,0)))</f>
        <v>0</v>
      </c>
      <c r="BR49" s="126">
        <f>IF(BA49="N",0,SUM(BK50:BO50))</f>
        <v>1</v>
      </c>
      <c r="BS49" s="57"/>
      <c r="BT49" s="57"/>
      <c r="BU49" s="57"/>
      <c r="BV49" s="57"/>
      <c r="BW49" s="57"/>
      <c r="BX49" s="57"/>
      <c r="BY49" s="57"/>
      <c r="BZ49" s="57"/>
      <c r="CA49" s="57"/>
      <c r="CB49" s="57"/>
      <c r="CC49" s="57"/>
      <c r="CD49" s="57"/>
      <c r="CE49" s="57"/>
      <c r="CF49" s="57"/>
      <c r="CG49" s="57"/>
      <c r="CH49" s="57"/>
      <c r="CI49" s="57"/>
      <c r="CJ49" s="57"/>
      <c r="CK49" s="57"/>
    </row>
    <row r="50" spans="1:89" s="19" customFormat="1" ht="3.75" customHeight="1">
      <c r="A50" s="235"/>
      <c r="B50" s="129"/>
      <c r="C50" s="159"/>
      <c r="D50" s="129"/>
      <c r="E50" s="159"/>
      <c r="F50" s="234"/>
      <c r="G50" s="418"/>
      <c r="H50" s="419"/>
      <c r="I50" s="137"/>
      <c r="J50" s="420"/>
      <c r="K50" s="420"/>
      <c r="L50" s="420"/>
      <c r="M50" s="420"/>
      <c r="N50" s="420"/>
      <c r="O50" s="420"/>
      <c r="P50" s="420"/>
      <c r="Q50" s="420"/>
      <c r="R50" s="421"/>
      <c r="S50" s="421"/>
      <c r="T50" s="421"/>
      <c r="U50" s="421"/>
      <c r="V50" s="421"/>
      <c r="W50" s="421"/>
      <c r="X50" s="421"/>
      <c r="Y50" s="421"/>
      <c r="Z50" s="421"/>
      <c r="AA50" s="421"/>
      <c r="AB50" s="421"/>
      <c r="AC50" s="421"/>
      <c r="AD50" s="421"/>
      <c r="AE50" s="421"/>
      <c r="AF50" s="421"/>
      <c r="AG50" s="421"/>
      <c r="AH50" s="421"/>
      <c r="AI50" s="421"/>
      <c r="AJ50" s="421"/>
      <c r="AK50" s="421"/>
      <c r="AL50" s="421"/>
      <c r="AM50" s="421"/>
      <c r="AN50" s="421"/>
      <c r="AO50" s="421"/>
      <c r="AP50" s="421"/>
      <c r="AQ50" s="421"/>
      <c r="AR50" s="421"/>
      <c r="AS50" s="421"/>
      <c r="AT50" s="421"/>
      <c r="AU50" s="421"/>
      <c r="AV50" s="421"/>
      <c r="AW50" s="421"/>
      <c r="AX50" s="421"/>
      <c r="AY50" s="422"/>
      <c r="AZ50" s="130"/>
      <c r="BA50" s="129"/>
      <c r="BB50" s="129"/>
      <c r="BC50" s="129"/>
      <c r="BD50" s="130"/>
      <c r="BE50" s="174"/>
      <c r="BF50" s="62"/>
      <c r="BG50" s="57"/>
      <c r="BH50" s="57"/>
      <c r="BI50" s="57"/>
      <c r="BJ50" s="125"/>
      <c r="BK50" s="126">
        <f>IF(AND($BO$28=1,BK49&lt;&gt;""),1,0)</f>
        <v>1</v>
      </c>
      <c r="BL50" s="126">
        <f>IF(AND($BO$28=2,BL49&lt;&gt;""),1,0)</f>
        <v>0</v>
      </c>
      <c r="BM50" s="126">
        <f>IF(AND($BO$28=3,BM49&lt;&gt;""),1,0)</f>
        <v>0</v>
      </c>
      <c r="BN50" s="126">
        <f>IF(AND($BO$28=4,BN49&lt;&gt;""),1,0)</f>
        <v>0</v>
      </c>
      <c r="BO50" s="126">
        <f>IF(AND($BO$28=5,BO49&lt;&gt;""),1,0)</f>
        <v>0</v>
      </c>
      <c r="BP50" s="78"/>
      <c r="BQ50" s="78"/>
      <c r="BR50" s="84"/>
      <c r="BS50" s="57"/>
      <c r="BT50" s="57"/>
      <c r="BU50" s="57"/>
      <c r="BV50" s="57"/>
      <c r="BW50" s="57"/>
      <c r="BX50" s="57"/>
      <c r="BY50" s="57"/>
      <c r="BZ50" s="57"/>
      <c r="CA50" s="57"/>
      <c r="CB50" s="57"/>
      <c r="CC50" s="57"/>
      <c r="CD50" s="57"/>
      <c r="CE50" s="57"/>
      <c r="CF50" s="57"/>
      <c r="CG50" s="57"/>
      <c r="CH50" s="57"/>
      <c r="CI50" s="57"/>
      <c r="CJ50" s="57"/>
      <c r="CK50" s="57"/>
    </row>
    <row r="51" spans="1:89" s="19" customFormat="1">
      <c r="A51" s="235"/>
      <c r="B51" s="129"/>
      <c r="C51" s="159"/>
      <c r="D51" s="129"/>
      <c r="E51" s="159"/>
      <c r="F51" s="234"/>
      <c r="G51" s="413" t="str">
        <f>CONCATENATE(E47,".2")</f>
        <v>6.2.2</v>
      </c>
      <c r="H51" s="414"/>
      <c r="I51" s="134" t="s">
        <v>329</v>
      </c>
      <c r="J51" s="415"/>
      <c r="K51" s="415"/>
      <c r="L51" s="415"/>
      <c r="M51" s="415"/>
      <c r="N51" s="415"/>
      <c r="O51" s="415"/>
      <c r="P51" s="415"/>
      <c r="Q51" s="415"/>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17"/>
      <c r="AZ51" s="130"/>
      <c r="BA51" s="1011"/>
      <c r="BB51" s="1012"/>
      <c r="BC51" s="1013"/>
      <c r="BD51" s="130"/>
      <c r="BE51" s="174"/>
      <c r="BF51" s="62"/>
      <c r="BG51" s="57"/>
      <c r="BH51" s="57"/>
      <c r="BI51" s="57"/>
      <c r="BJ51" s="365"/>
      <c r="BK51" s="361"/>
      <c r="BL51" s="361"/>
      <c r="BM51" s="361"/>
      <c r="BN51" s="361"/>
      <c r="BO51" s="361"/>
      <c r="BP51" s="124" t="str">
        <f>IF(OR(BA51="x",BA51=""),"",IF(AND($BO$28=1,BK51&lt;&gt;""),1,IF(AND($BO$28=2,BL51&lt;&gt;""),1,IF(AND($BO$28=3,BM51&lt;&gt;""),1,IF(AND($BO$28=4,BN51&lt;&gt;""),1,IF(AND($BO$28=5,BO51&lt;&gt;""),1,0))))))</f>
        <v/>
      </c>
      <c r="BQ51" s="65">
        <f>IF(BR49=0,0,IF(OR(BA51="x",BA51=""),0,BA51))</f>
        <v>0</v>
      </c>
      <c r="BR51" s="367"/>
      <c r="BS51" s="57"/>
      <c r="BT51" s="57"/>
      <c r="BU51" s="57"/>
      <c r="BV51" s="57"/>
      <c r="BW51" s="57"/>
      <c r="BX51" s="57"/>
      <c r="BY51" s="57"/>
      <c r="BZ51" s="57"/>
      <c r="CA51" s="57"/>
      <c r="CB51" s="57"/>
      <c r="CC51" s="57"/>
      <c r="CD51" s="57"/>
      <c r="CE51" s="57"/>
      <c r="CF51" s="57"/>
      <c r="CG51" s="57"/>
      <c r="CH51" s="57"/>
      <c r="CI51" s="57"/>
      <c r="CJ51" s="57"/>
      <c r="CK51" s="57"/>
    </row>
    <row r="52" spans="1:89" s="6" customFormat="1">
      <c r="A52" s="235"/>
      <c r="B52" s="66"/>
      <c r="C52" s="371"/>
      <c r="D52" s="66"/>
      <c r="E52" s="371"/>
      <c r="F52" s="370"/>
      <c r="G52" s="425"/>
      <c r="H52" s="426"/>
      <c r="I52" s="143" t="s">
        <v>4</v>
      </c>
      <c r="J52" s="427"/>
      <c r="K52" s="316" t="s">
        <v>772</v>
      </c>
      <c r="L52" s="420"/>
      <c r="M52" s="420"/>
      <c r="N52" s="420"/>
      <c r="O52" s="420"/>
      <c r="P52" s="420"/>
      <c r="Q52" s="420"/>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9"/>
      <c r="AU52" s="429"/>
      <c r="AV52" s="429"/>
      <c r="AW52" s="429"/>
      <c r="AX52" s="429"/>
      <c r="AY52" s="430"/>
      <c r="AZ52" s="368"/>
      <c r="BA52" s="66"/>
      <c r="BB52" s="66"/>
      <c r="BC52" s="66"/>
      <c r="BD52" s="368"/>
      <c r="BE52" s="319"/>
      <c r="BF52" s="365"/>
      <c r="BG52" s="362"/>
      <c r="BH52" s="362"/>
      <c r="BI52" s="362"/>
      <c r="BJ52" s="365"/>
      <c r="BK52" s="361"/>
      <c r="BL52" s="361"/>
      <c r="BM52" s="361"/>
      <c r="BN52" s="361"/>
      <c r="BO52" s="361"/>
      <c r="BP52" s="372"/>
      <c r="BQ52" s="372"/>
      <c r="BR52" s="367"/>
      <c r="BS52" s="362"/>
      <c r="BT52" s="362"/>
      <c r="BU52" s="362"/>
      <c r="BV52" s="362"/>
      <c r="BW52" s="362"/>
      <c r="BX52" s="362"/>
      <c r="BY52" s="362"/>
      <c r="BZ52" s="362"/>
      <c r="CA52" s="362"/>
      <c r="CB52" s="362"/>
      <c r="CC52" s="362"/>
      <c r="CD52" s="362"/>
      <c r="CE52" s="362"/>
      <c r="CF52" s="362"/>
      <c r="CG52" s="362"/>
      <c r="CH52" s="362"/>
      <c r="CI52" s="362"/>
      <c r="CJ52" s="362"/>
      <c r="CK52" s="362"/>
    </row>
    <row r="53" spans="1:89" s="6" customFormat="1">
      <c r="A53" s="235"/>
      <c r="B53" s="66"/>
      <c r="C53" s="371"/>
      <c r="D53" s="66"/>
      <c r="E53" s="371"/>
      <c r="F53" s="370"/>
      <c r="G53" s="425"/>
      <c r="H53" s="426"/>
      <c r="I53" s="143" t="s">
        <v>5</v>
      </c>
      <c r="J53" s="427"/>
      <c r="K53" s="316" t="s">
        <v>773</v>
      </c>
      <c r="L53" s="420"/>
      <c r="M53" s="420"/>
      <c r="N53" s="420"/>
      <c r="O53" s="420"/>
      <c r="P53" s="420"/>
      <c r="Q53" s="420"/>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9"/>
      <c r="AU53" s="429"/>
      <c r="AV53" s="429"/>
      <c r="AW53" s="429"/>
      <c r="AX53" s="429"/>
      <c r="AY53" s="430"/>
      <c r="AZ53" s="368"/>
      <c r="BA53" s="66"/>
      <c r="BB53" s="66"/>
      <c r="BC53" s="66"/>
      <c r="BD53" s="368"/>
      <c r="BE53" s="319"/>
      <c r="BF53" s="365"/>
      <c r="BG53" s="362"/>
      <c r="BH53" s="362"/>
      <c r="BI53" s="362"/>
      <c r="BJ53" s="365"/>
      <c r="BK53" s="361"/>
      <c r="BL53" s="361"/>
      <c r="BM53" s="361"/>
      <c r="BN53" s="361"/>
      <c r="BO53" s="361"/>
      <c r="BP53" s="363"/>
      <c r="BQ53" s="363"/>
      <c r="BR53" s="367"/>
      <c r="BS53" s="362"/>
      <c r="BT53" s="362"/>
      <c r="BU53" s="362"/>
      <c r="BV53" s="362"/>
      <c r="BW53" s="362"/>
      <c r="BX53" s="362"/>
      <c r="BY53" s="362"/>
      <c r="BZ53" s="362"/>
      <c r="CA53" s="362"/>
      <c r="CB53" s="362"/>
      <c r="CC53" s="362"/>
      <c r="CD53" s="362"/>
      <c r="CE53" s="362"/>
      <c r="CF53" s="362"/>
      <c r="CG53" s="362"/>
      <c r="CH53" s="362"/>
      <c r="CI53" s="362"/>
      <c r="CJ53" s="362"/>
      <c r="CK53" s="362"/>
    </row>
    <row r="54" spans="1:89" s="6" customFormat="1">
      <c r="A54" s="378"/>
      <c r="B54" s="66"/>
      <c r="C54" s="371"/>
      <c r="D54" s="66"/>
      <c r="E54" s="371"/>
      <c r="F54" s="370"/>
      <c r="G54" s="425"/>
      <c r="H54" s="426"/>
      <c r="I54" s="143" t="s">
        <v>6</v>
      </c>
      <c r="J54" s="427"/>
      <c r="K54" s="316" t="s">
        <v>774</v>
      </c>
      <c r="L54" s="420"/>
      <c r="M54" s="420"/>
      <c r="N54" s="420"/>
      <c r="O54" s="420"/>
      <c r="P54" s="420"/>
      <c r="Q54" s="420"/>
      <c r="R54" s="428"/>
      <c r="S54" s="428"/>
      <c r="T54" s="428"/>
      <c r="U54" s="428"/>
      <c r="V54" s="428"/>
      <c r="W54" s="428"/>
      <c r="X54" s="428"/>
      <c r="Y54" s="428"/>
      <c r="Z54" s="428"/>
      <c r="AA54" s="428"/>
      <c r="AB54" s="428"/>
      <c r="AC54" s="428"/>
      <c r="AD54" s="428"/>
      <c r="AE54" s="428"/>
      <c r="AF54" s="428"/>
      <c r="AG54" s="428"/>
      <c r="AH54" s="428"/>
      <c r="AI54" s="428"/>
      <c r="AJ54" s="428"/>
      <c r="AK54" s="428"/>
      <c r="AL54" s="428"/>
      <c r="AM54" s="428"/>
      <c r="AN54" s="428"/>
      <c r="AO54" s="428"/>
      <c r="AP54" s="428"/>
      <c r="AQ54" s="428"/>
      <c r="AR54" s="428"/>
      <c r="AS54" s="428"/>
      <c r="AT54" s="429"/>
      <c r="AU54" s="429"/>
      <c r="AV54" s="429"/>
      <c r="AW54" s="429"/>
      <c r="AX54" s="429"/>
      <c r="AY54" s="430"/>
      <c r="AZ54" s="368"/>
      <c r="BA54" s="66"/>
      <c r="BB54" s="66"/>
      <c r="BC54" s="66"/>
      <c r="BD54" s="368"/>
      <c r="BE54" s="319"/>
      <c r="BF54" s="365"/>
      <c r="BG54" s="362"/>
      <c r="BH54" s="362"/>
      <c r="BI54" s="362"/>
      <c r="BJ54" s="365"/>
      <c r="BK54" s="361"/>
      <c r="BL54" s="361"/>
      <c r="BM54" s="361"/>
      <c r="BN54" s="361"/>
      <c r="BO54" s="361"/>
      <c r="BP54" s="363"/>
      <c r="BQ54" s="363"/>
      <c r="BR54" s="367"/>
      <c r="BS54" s="362"/>
      <c r="BT54" s="362"/>
      <c r="BU54" s="362"/>
      <c r="BV54" s="362"/>
      <c r="BW54" s="362"/>
      <c r="BX54" s="362"/>
      <c r="BY54" s="362"/>
      <c r="BZ54" s="362"/>
      <c r="CA54" s="362"/>
      <c r="CB54" s="362"/>
      <c r="CC54" s="362"/>
      <c r="CD54" s="362"/>
      <c r="CE54" s="362"/>
      <c r="CF54" s="362"/>
      <c r="CG54" s="362"/>
      <c r="CH54" s="362"/>
      <c r="CI54" s="362"/>
      <c r="CJ54" s="362"/>
      <c r="CK54" s="362"/>
    </row>
    <row r="55" spans="1:89" s="6" customFormat="1">
      <c r="A55" s="235"/>
      <c r="B55" s="66"/>
      <c r="C55" s="371"/>
      <c r="D55" s="66"/>
      <c r="E55" s="371"/>
      <c r="F55" s="370"/>
      <c r="G55" s="425"/>
      <c r="H55" s="426"/>
      <c r="I55" s="143" t="s">
        <v>7</v>
      </c>
      <c r="J55" s="427"/>
      <c r="K55" s="316" t="s">
        <v>775</v>
      </c>
      <c r="L55" s="420"/>
      <c r="M55" s="420"/>
      <c r="N55" s="420"/>
      <c r="O55" s="420"/>
      <c r="P55" s="420"/>
      <c r="Q55" s="420"/>
      <c r="R55" s="428"/>
      <c r="S55" s="428"/>
      <c r="T55" s="428"/>
      <c r="U55" s="428"/>
      <c r="V55" s="428"/>
      <c r="W55" s="428"/>
      <c r="X55" s="428"/>
      <c r="Y55" s="428"/>
      <c r="Z55" s="428"/>
      <c r="AA55" s="428"/>
      <c r="AB55" s="428"/>
      <c r="AC55" s="428"/>
      <c r="AD55" s="428"/>
      <c r="AE55" s="428"/>
      <c r="AF55" s="428"/>
      <c r="AG55" s="428"/>
      <c r="AH55" s="428"/>
      <c r="AI55" s="428"/>
      <c r="AJ55" s="428"/>
      <c r="AK55" s="428"/>
      <c r="AL55" s="428"/>
      <c r="AM55" s="428"/>
      <c r="AN55" s="428"/>
      <c r="AO55" s="428"/>
      <c r="AP55" s="428"/>
      <c r="AQ55" s="428"/>
      <c r="AR55" s="428"/>
      <c r="AS55" s="428"/>
      <c r="AT55" s="429"/>
      <c r="AU55" s="429"/>
      <c r="AV55" s="429"/>
      <c r="AW55" s="429"/>
      <c r="AX55" s="429"/>
      <c r="AY55" s="430"/>
      <c r="AZ55" s="368"/>
      <c r="BA55" s="66"/>
      <c r="BB55" s="66"/>
      <c r="BC55" s="66"/>
      <c r="BD55" s="368"/>
      <c r="BE55" s="319"/>
      <c r="BF55" s="365"/>
      <c r="BG55" s="362"/>
      <c r="BH55" s="362"/>
      <c r="BI55" s="362"/>
      <c r="BJ55" s="365"/>
      <c r="BK55" s="361"/>
      <c r="BL55" s="361"/>
      <c r="BM55" s="361"/>
      <c r="BN55" s="361"/>
      <c r="BO55" s="361"/>
      <c r="BP55" s="363"/>
      <c r="BQ55" s="363"/>
      <c r="BR55" s="367"/>
      <c r="BS55" s="362"/>
      <c r="BT55" s="362"/>
      <c r="BU55" s="362"/>
      <c r="BV55" s="362"/>
      <c r="BW55" s="362"/>
      <c r="BX55" s="362"/>
      <c r="BY55" s="362"/>
      <c r="BZ55" s="362"/>
      <c r="CA55" s="362"/>
      <c r="CB55" s="362"/>
      <c r="CC55" s="362"/>
      <c r="CD55" s="362"/>
      <c r="CE55" s="362"/>
      <c r="CF55" s="362"/>
      <c r="CG55" s="362"/>
      <c r="CH55" s="362"/>
      <c r="CI55" s="362"/>
      <c r="CJ55" s="362"/>
      <c r="CK55" s="362"/>
    </row>
    <row r="56" spans="1:89" s="6" customFormat="1">
      <c r="A56" s="377"/>
      <c r="B56" s="66"/>
      <c r="C56" s="371"/>
      <c r="D56" s="66"/>
      <c r="E56" s="371"/>
      <c r="F56" s="370"/>
      <c r="G56" s="425"/>
      <c r="H56" s="426"/>
      <c r="I56" s="143" t="s">
        <v>8</v>
      </c>
      <c r="J56" s="427"/>
      <c r="K56" s="316" t="s">
        <v>776</v>
      </c>
      <c r="L56" s="420"/>
      <c r="M56" s="420"/>
      <c r="N56" s="420"/>
      <c r="O56" s="420"/>
      <c r="P56" s="420"/>
      <c r="Q56" s="420"/>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9"/>
      <c r="AU56" s="429"/>
      <c r="AV56" s="429"/>
      <c r="AW56" s="429"/>
      <c r="AX56" s="429"/>
      <c r="AY56" s="430"/>
      <c r="AZ56" s="368"/>
      <c r="BA56" s="66"/>
      <c r="BB56" s="66"/>
      <c r="BC56" s="66"/>
      <c r="BD56" s="368"/>
      <c r="BE56" s="319"/>
      <c r="BF56" s="365"/>
      <c r="BG56" s="362"/>
      <c r="BH56" s="362"/>
      <c r="BI56" s="362"/>
      <c r="BJ56" s="365"/>
      <c r="BK56" s="361"/>
      <c r="BL56" s="361"/>
      <c r="BM56" s="361"/>
      <c r="BN56" s="361"/>
      <c r="BO56" s="361"/>
      <c r="BP56" s="363"/>
      <c r="BQ56" s="363"/>
      <c r="BR56" s="367"/>
      <c r="BS56" s="362"/>
      <c r="BT56" s="362"/>
      <c r="BU56" s="362"/>
      <c r="BV56" s="362"/>
      <c r="BW56" s="362"/>
      <c r="BX56" s="362"/>
      <c r="BY56" s="362"/>
      <c r="BZ56" s="362"/>
      <c r="CA56" s="362"/>
      <c r="CB56" s="362"/>
      <c r="CC56" s="362"/>
      <c r="CD56" s="362"/>
      <c r="CE56" s="362"/>
      <c r="CF56" s="362"/>
      <c r="CG56" s="362"/>
      <c r="CH56" s="362"/>
      <c r="CI56" s="362"/>
      <c r="CJ56" s="362"/>
      <c r="CK56" s="362"/>
    </row>
    <row r="57" spans="1:89" s="19" customFormat="1" ht="3.75" customHeight="1">
      <c r="A57" s="376"/>
      <c r="B57" s="129"/>
      <c r="C57" s="159"/>
      <c r="D57" s="129"/>
      <c r="E57" s="159"/>
      <c r="F57" s="234"/>
      <c r="G57" s="418"/>
      <c r="H57" s="419"/>
      <c r="I57" s="137"/>
      <c r="J57" s="420"/>
      <c r="K57" s="420"/>
      <c r="L57" s="420"/>
      <c r="M57" s="420"/>
      <c r="N57" s="420"/>
      <c r="O57" s="420"/>
      <c r="P57" s="420"/>
      <c r="Q57" s="420"/>
      <c r="R57" s="421"/>
      <c r="S57" s="421"/>
      <c r="T57" s="421"/>
      <c r="U57" s="421"/>
      <c r="V57" s="421"/>
      <c r="W57" s="421"/>
      <c r="X57" s="421"/>
      <c r="Y57" s="421"/>
      <c r="Z57" s="421"/>
      <c r="AA57" s="421"/>
      <c r="AB57" s="421"/>
      <c r="AC57" s="421"/>
      <c r="AD57" s="421"/>
      <c r="AE57" s="421"/>
      <c r="AF57" s="421"/>
      <c r="AG57" s="421"/>
      <c r="AH57" s="421"/>
      <c r="AI57" s="421"/>
      <c r="AJ57" s="421"/>
      <c r="AK57" s="421"/>
      <c r="AL57" s="421"/>
      <c r="AM57" s="421"/>
      <c r="AN57" s="421"/>
      <c r="AO57" s="421"/>
      <c r="AP57" s="421"/>
      <c r="AQ57" s="421"/>
      <c r="AR57" s="421"/>
      <c r="AS57" s="421"/>
      <c r="AT57" s="421"/>
      <c r="AU57" s="421"/>
      <c r="AV57" s="421"/>
      <c r="AW57" s="421"/>
      <c r="AX57" s="421"/>
      <c r="AY57" s="422"/>
      <c r="AZ57" s="130"/>
      <c r="BA57" s="129"/>
      <c r="BB57" s="129"/>
      <c r="BC57" s="129"/>
      <c r="BD57" s="130"/>
      <c r="BE57" s="174"/>
      <c r="BF57" s="62"/>
      <c r="BG57" s="57"/>
      <c r="BH57" s="57"/>
      <c r="BI57" s="57"/>
      <c r="BJ57" s="62"/>
      <c r="BK57" s="58"/>
      <c r="BL57" s="58"/>
      <c r="BM57" s="58"/>
      <c r="BN57" s="58"/>
      <c r="BO57" s="58"/>
      <c r="BP57" s="131"/>
      <c r="BQ57" s="131"/>
      <c r="BR57" s="84"/>
      <c r="BS57" s="57"/>
      <c r="BT57" s="57"/>
      <c r="BU57" s="57"/>
      <c r="BV57" s="57"/>
      <c r="BW57" s="57"/>
      <c r="BX57" s="57"/>
      <c r="BY57" s="57"/>
      <c r="BZ57" s="57"/>
      <c r="CA57" s="57"/>
      <c r="CB57" s="57"/>
      <c r="CC57" s="57"/>
      <c r="CD57" s="57"/>
      <c r="CE57" s="57"/>
      <c r="CF57" s="57"/>
      <c r="CG57" s="57"/>
      <c r="CH57" s="57"/>
      <c r="CI57" s="57"/>
      <c r="CJ57" s="57"/>
      <c r="CK57" s="57"/>
    </row>
    <row r="58" spans="1:89" s="19" customFormat="1">
      <c r="A58" s="375"/>
      <c r="B58" s="129"/>
      <c r="C58" s="159"/>
      <c r="D58" s="129"/>
      <c r="E58" s="159"/>
      <c r="F58" s="234"/>
      <c r="G58" s="413" t="str">
        <f>CONCATENATE(E47,".3")</f>
        <v>6.2.3</v>
      </c>
      <c r="H58" s="414"/>
      <c r="I58" s="134" t="s">
        <v>328</v>
      </c>
      <c r="J58" s="415"/>
      <c r="K58" s="415"/>
      <c r="L58" s="415"/>
      <c r="M58" s="415"/>
      <c r="N58" s="415"/>
      <c r="O58" s="415"/>
      <c r="P58" s="415"/>
      <c r="Q58" s="415"/>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17"/>
      <c r="AZ58" s="130"/>
      <c r="BA58" s="1011"/>
      <c r="BB58" s="1012"/>
      <c r="BC58" s="1013"/>
      <c r="BD58" s="130"/>
      <c r="BE58" s="174"/>
      <c r="BF58" s="62"/>
      <c r="BG58" s="57"/>
      <c r="BH58" s="57"/>
      <c r="BI58" s="57"/>
      <c r="BJ58" s="365"/>
      <c r="BK58" s="361"/>
      <c r="BL58" s="361"/>
      <c r="BM58" s="361"/>
      <c r="BN58" s="361"/>
      <c r="BO58" s="361"/>
      <c r="BP58" s="124" t="str">
        <f>IF(OR(BA58="x",BA58=""),"",IF(AND($BO$28=1,BK58&lt;&gt;""),1,IF(AND($BO$28=2,BL58&lt;&gt;""),1,IF(AND($BO$28=3,BM58&lt;&gt;""),1,IF(AND($BO$28=4,BN58&lt;&gt;""),1,IF(AND($BO$28=5,BO58&lt;&gt;""),1,0))))))</f>
        <v/>
      </c>
      <c r="BQ58" s="65">
        <f>IF(BR49=0,0,IF(OR(BA58="x",BA58=""),0,BA58))</f>
        <v>0</v>
      </c>
      <c r="BR58" s="367"/>
      <c r="BS58" s="57"/>
      <c r="BT58" s="57"/>
      <c r="BU58" s="57"/>
      <c r="BV58" s="57"/>
      <c r="BW58" s="57"/>
      <c r="BX58" s="57"/>
      <c r="BY58" s="57"/>
      <c r="BZ58" s="57"/>
      <c r="CA58" s="57"/>
      <c r="CB58" s="57"/>
      <c r="CC58" s="57"/>
      <c r="CD58" s="57"/>
      <c r="CE58" s="57"/>
      <c r="CF58" s="57"/>
      <c r="CG58" s="57"/>
      <c r="CH58" s="57"/>
      <c r="CI58" s="57"/>
      <c r="CJ58" s="57"/>
      <c r="CK58" s="57"/>
    </row>
    <row r="59" spans="1:89" s="19" customFormat="1" ht="3.75" customHeight="1">
      <c r="A59" s="374"/>
      <c r="B59" s="129"/>
      <c r="C59" s="159"/>
      <c r="D59" s="129"/>
      <c r="E59" s="159"/>
      <c r="F59" s="234"/>
      <c r="G59" s="418"/>
      <c r="H59" s="419"/>
      <c r="I59" s="137"/>
      <c r="J59" s="420"/>
      <c r="K59" s="420"/>
      <c r="L59" s="420"/>
      <c r="M59" s="420"/>
      <c r="N59" s="420"/>
      <c r="O59" s="420"/>
      <c r="P59" s="420"/>
      <c r="Q59" s="420"/>
      <c r="R59" s="421"/>
      <c r="S59" s="421"/>
      <c r="T59" s="421"/>
      <c r="U59" s="421"/>
      <c r="V59" s="421"/>
      <c r="W59" s="421"/>
      <c r="X59" s="421"/>
      <c r="Y59" s="421"/>
      <c r="Z59" s="421"/>
      <c r="AA59" s="421"/>
      <c r="AB59" s="421"/>
      <c r="AC59" s="421"/>
      <c r="AD59" s="421"/>
      <c r="AE59" s="421"/>
      <c r="AF59" s="421"/>
      <c r="AG59" s="421"/>
      <c r="AH59" s="421"/>
      <c r="AI59" s="421"/>
      <c r="AJ59" s="421"/>
      <c r="AK59" s="421"/>
      <c r="AL59" s="421"/>
      <c r="AM59" s="421"/>
      <c r="AN59" s="421"/>
      <c r="AO59" s="421"/>
      <c r="AP59" s="421"/>
      <c r="AQ59" s="421"/>
      <c r="AR59" s="421"/>
      <c r="AS59" s="421"/>
      <c r="AT59" s="421"/>
      <c r="AU59" s="421"/>
      <c r="AV59" s="421"/>
      <c r="AW59" s="421"/>
      <c r="AX59" s="421"/>
      <c r="AY59" s="422"/>
      <c r="AZ59" s="130"/>
      <c r="BA59" s="129"/>
      <c r="BB59" s="129"/>
      <c r="BC59" s="129"/>
      <c r="BD59" s="130"/>
      <c r="BE59" s="174"/>
      <c r="BF59" s="62"/>
      <c r="BG59" s="57"/>
      <c r="BH59" s="57"/>
      <c r="BI59" s="57"/>
      <c r="BJ59" s="365"/>
      <c r="BK59" s="361"/>
      <c r="BL59" s="361"/>
      <c r="BM59" s="361"/>
      <c r="BN59" s="361"/>
      <c r="BO59" s="361"/>
      <c r="BP59" s="78"/>
      <c r="BQ59" s="78"/>
      <c r="BR59" s="84"/>
      <c r="BS59" s="57"/>
      <c r="BT59" s="57"/>
      <c r="BU59" s="57"/>
      <c r="BV59" s="57"/>
      <c r="BW59" s="57"/>
      <c r="BX59" s="57"/>
      <c r="BY59" s="57"/>
      <c r="BZ59" s="57"/>
      <c r="CA59" s="57"/>
      <c r="CB59" s="57"/>
      <c r="CC59" s="57"/>
      <c r="CD59" s="57"/>
      <c r="CE59" s="57"/>
      <c r="CF59" s="57"/>
      <c r="CG59" s="57"/>
      <c r="CH59" s="57"/>
      <c r="CI59" s="57"/>
      <c r="CJ59" s="57"/>
      <c r="CK59" s="57"/>
    </row>
    <row r="60" spans="1:89" s="19" customFormat="1">
      <c r="A60" s="373"/>
      <c r="B60" s="129"/>
      <c r="C60" s="159"/>
      <c r="D60" s="129"/>
      <c r="E60" s="159"/>
      <c r="F60" s="234"/>
      <c r="G60" s="413" t="str">
        <f>CONCATENATE(E47,".4")</f>
        <v>6.2.4</v>
      </c>
      <c r="H60" s="414"/>
      <c r="I60" s="134" t="s">
        <v>9</v>
      </c>
      <c r="J60" s="415"/>
      <c r="K60" s="415"/>
      <c r="L60" s="415"/>
      <c r="M60" s="415"/>
      <c r="N60" s="415"/>
      <c r="O60" s="415"/>
      <c r="P60" s="415"/>
      <c r="Q60" s="415"/>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17"/>
      <c r="AZ60" s="130"/>
      <c r="BA60" s="1011"/>
      <c r="BB60" s="1012"/>
      <c r="BC60" s="1013"/>
      <c r="BD60" s="130"/>
      <c r="BE60" s="174"/>
      <c r="BF60" s="62"/>
      <c r="BG60" s="57"/>
      <c r="BH60" s="57"/>
      <c r="BI60" s="57"/>
      <c r="BJ60" s="365"/>
      <c r="BK60" s="361"/>
      <c r="BL60" s="361"/>
      <c r="BM60" s="361"/>
      <c r="BN60" s="361"/>
      <c r="BO60" s="361"/>
      <c r="BP60" s="124" t="str">
        <f>IF(OR(BA60="x",BA60=""),"",IF(AND($BO$28=1,BK60&lt;&gt;""),1,IF(AND($BO$28=2,BL60&lt;&gt;""),1,IF(AND($BO$28=3,BM60&lt;&gt;""),1,IF(AND($BO$28=4,BN60&lt;&gt;""),1,IF(AND($BO$28=5,BO60&lt;&gt;""),1,0))))))</f>
        <v/>
      </c>
      <c r="BQ60" s="65">
        <f>IF(BR49=0,0,IF(OR(BA60="x",BA60=""),0,BA60))</f>
        <v>0</v>
      </c>
      <c r="BR60" s="367"/>
      <c r="BS60" s="57"/>
      <c r="BT60" s="57"/>
      <c r="BU60" s="57"/>
      <c r="BV60" s="57"/>
      <c r="BW60" s="57"/>
      <c r="BX60" s="57"/>
      <c r="BY60" s="57"/>
      <c r="BZ60" s="57"/>
      <c r="CA60" s="57"/>
      <c r="CB60" s="57"/>
      <c r="CC60" s="57"/>
      <c r="CD60" s="57"/>
      <c r="CE60" s="57"/>
      <c r="CF60" s="57"/>
      <c r="CG60" s="57"/>
      <c r="CH60" s="57"/>
      <c r="CI60" s="57"/>
      <c r="CJ60" s="57"/>
      <c r="CK60" s="57"/>
    </row>
    <row r="61" spans="1:89" s="19" customFormat="1" ht="3.75" customHeight="1">
      <c r="A61" s="360"/>
      <c r="B61" s="129"/>
      <c r="C61" s="159"/>
      <c r="D61" s="129"/>
      <c r="E61" s="159"/>
      <c r="F61" s="234"/>
      <c r="G61" s="418"/>
      <c r="H61" s="136"/>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8"/>
      <c r="AZ61" s="130"/>
      <c r="BA61" s="129"/>
      <c r="BB61" s="129"/>
      <c r="BC61" s="129"/>
      <c r="BD61" s="130"/>
      <c r="BE61" s="174"/>
      <c r="BF61" s="62"/>
      <c r="BG61" s="57"/>
      <c r="BH61" s="57"/>
      <c r="BI61" s="57"/>
      <c r="BJ61" s="365"/>
      <c r="BK61" s="361"/>
      <c r="BL61" s="361"/>
      <c r="BM61" s="361"/>
      <c r="BN61" s="361"/>
      <c r="BO61" s="361"/>
      <c r="BP61" s="78"/>
      <c r="BQ61" s="78"/>
      <c r="BR61" s="84"/>
      <c r="BS61" s="57"/>
      <c r="BT61" s="57"/>
      <c r="BU61" s="57"/>
      <c r="BV61" s="57"/>
      <c r="BW61" s="57"/>
      <c r="BX61" s="57"/>
      <c r="BY61" s="57"/>
      <c r="BZ61" s="57"/>
      <c r="CA61" s="57"/>
      <c r="CB61" s="57"/>
      <c r="CC61" s="57"/>
      <c r="CD61" s="57"/>
      <c r="CE61" s="57"/>
      <c r="CF61" s="57"/>
      <c r="CG61" s="57"/>
      <c r="CH61" s="57"/>
      <c r="CI61" s="57"/>
      <c r="CJ61" s="57"/>
      <c r="CK61" s="57"/>
    </row>
    <row r="62" spans="1:89" s="19" customFormat="1">
      <c r="A62" s="360"/>
      <c r="B62" s="129"/>
      <c r="C62" s="159"/>
      <c r="D62" s="129"/>
      <c r="E62" s="159"/>
      <c r="F62" s="234"/>
      <c r="G62" s="431"/>
      <c r="H62" s="432"/>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129"/>
      <c r="AQ62" s="129"/>
      <c r="AR62" s="129"/>
      <c r="AS62" s="129"/>
      <c r="AT62" s="129"/>
      <c r="AU62" s="129"/>
      <c r="AV62" s="129"/>
      <c r="AW62" s="129"/>
      <c r="AX62" s="129"/>
      <c r="AY62" s="129"/>
      <c r="AZ62" s="130"/>
      <c r="BA62" s="129"/>
      <c r="BB62" s="129"/>
      <c r="BC62" s="129"/>
      <c r="BD62" s="130"/>
      <c r="BE62" s="174"/>
      <c r="BF62" s="62"/>
      <c r="BG62" s="57"/>
      <c r="BH62" s="57"/>
      <c r="BI62" s="57"/>
      <c r="BJ62" s="62"/>
      <c r="BK62" s="265" t="s">
        <v>228</v>
      </c>
      <c r="BL62" s="266"/>
      <c r="BM62" s="266"/>
      <c r="BN62" s="266"/>
      <c r="BO62" s="267"/>
      <c r="BP62" s="131"/>
      <c r="BQ62" s="131"/>
      <c r="BR62" s="84"/>
      <c r="BS62" s="57"/>
      <c r="BT62" s="57"/>
      <c r="BU62" s="57"/>
      <c r="BV62" s="57"/>
      <c r="BW62" s="57"/>
      <c r="BX62" s="57"/>
      <c r="BY62" s="57"/>
      <c r="BZ62" s="57"/>
      <c r="CA62" s="57"/>
      <c r="CB62" s="57"/>
      <c r="CC62" s="57"/>
      <c r="CD62" s="57"/>
      <c r="CE62" s="57"/>
      <c r="CF62" s="57"/>
      <c r="CG62" s="57"/>
      <c r="CH62" s="57"/>
      <c r="CI62" s="57"/>
      <c r="CJ62" s="57"/>
      <c r="CK62" s="57"/>
    </row>
    <row r="63" spans="1:89" s="19" customFormat="1">
      <c r="A63" s="433"/>
      <c r="B63" s="489"/>
      <c r="C63" s="675"/>
      <c r="D63" s="489"/>
      <c r="E63" s="676" t="str">
        <f>CONCATENATE($C$29,"3")</f>
        <v>6.3</v>
      </c>
      <c r="F63" s="677"/>
      <c r="G63" s="1023" t="str">
        <f>IF(F19="","",F19)</f>
        <v>Supplier Readiness</v>
      </c>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c r="AL63" s="1024"/>
      <c r="AM63" s="1024"/>
      <c r="AN63" s="1024"/>
      <c r="AO63" s="1024"/>
      <c r="AP63" s="1025"/>
      <c r="AQ63" s="1025"/>
      <c r="AR63" s="1025"/>
      <c r="AS63" s="1025"/>
      <c r="AT63" s="1025"/>
      <c r="AU63" s="1025"/>
      <c r="AV63" s="1025"/>
      <c r="AW63" s="1025"/>
      <c r="AX63" s="1025"/>
      <c r="AY63" s="1025"/>
      <c r="AZ63" s="1021" t="str">
        <f>IF(BA65="N",BQ63,IF(BR65=0,"",IF(BA65="Y",SUM(BQ63/BP63),"")))</f>
        <v/>
      </c>
      <c r="BA63" s="1021"/>
      <c r="BB63" s="1021"/>
      <c r="BC63" s="1021"/>
      <c r="BD63" s="1022"/>
      <c r="BE63" s="678"/>
      <c r="BF63" s="62"/>
      <c r="BG63" s="57"/>
      <c r="BH63" s="57"/>
      <c r="BI63" s="57"/>
      <c r="BJ63" s="60" t="s">
        <v>227</v>
      </c>
      <c r="BK63" s="60">
        <v>1</v>
      </c>
      <c r="BL63" s="163">
        <v>2</v>
      </c>
      <c r="BM63" s="60">
        <v>3</v>
      </c>
      <c r="BN63" s="60">
        <v>4</v>
      </c>
      <c r="BO63" s="60">
        <v>5</v>
      </c>
      <c r="BP63" s="65">
        <f>IF(BA65="N",8,IF(BR65=0,0,IF(BP65="",0,8)))</f>
        <v>0</v>
      </c>
      <c r="BQ63" s="65">
        <f>SUM(BQ65:BQ76)</f>
        <v>0</v>
      </c>
      <c r="BR63" s="164" t="str">
        <f>IF(BA65="N",0,IF(BP63=0,"",IF(SUM(BQ63/BP63)&gt;1,1,SUM(BQ63/BP63))))</f>
        <v/>
      </c>
      <c r="BS63" s="57"/>
      <c r="BT63" s="57"/>
      <c r="BU63" s="57"/>
      <c r="BV63" s="57"/>
      <c r="BW63" s="57"/>
      <c r="BX63" s="57"/>
      <c r="BY63" s="57"/>
      <c r="BZ63" s="57"/>
      <c r="CA63" s="57"/>
      <c r="CB63" s="57"/>
      <c r="CC63" s="57"/>
      <c r="CD63" s="57"/>
      <c r="CE63" s="57"/>
      <c r="CF63" s="57"/>
      <c r="CG63" s="57"/>
      <c r="CH63" s="57"/>
      <c r="CI63" s="57"/>
      <c r="CJ63" s="57"/>
      <c r="CK63" s="57"/>
    </row>
    <row r="64" spans="1:89" s="19" customFormat="1" ht="3.75" customHeight="1">
      <c r="A64" s="433"/>
      <c r="B64" s="489"/>
      <c r="C64" s="675"/>
      <c r="D64" s="489"/>
      <c r="E64" s="675"/>
      <c r="F64" s="679"/>
      <c r="G64" s="712"/>
      <c r="H64" s="713"/>
      <c r="I64" s="713"/>
      <c r="J64" s="713"/>
      <c r="K64" s="713"/>
      <c r="L64" s="713"/>
      <c r="M64" s="713"/>
      <c r="N64" s="713"/>
      <c r="O64" s="713"/>
      <c r="P64" s="713"/>
      <c r="Q64" s="713"/>
      <c r="R64" s="713"/>
      <c r="S64" s="713"/>
      <c r="T64" s="713"/>
      <c r="U64" s="713"/>
      <c r="V64" s="713"/>
      <c r="W64" s="713"/>
      <c r="X64" s="713"/>
      <c r="Y64" s="713"/>
      <c r="Z64" s="713"/>
      <c r="AA64" s="713"/>
      <c r="AB64" s="713"/>
      <c r="AC64" s="713"/>
      <c r="AD64" s="713"/>
      <c r="AE64" s="713"/>
      <c r="AF64" s="713"/>
      <c r="AG64" s="713"/>
      <c r="AH64" s="713"/>
      <c r="AI64" s="713"/>
      <c r="AJ64" s="713"/>
      <c r="AK64" s="713"/>
      <c r="AL64" s="713"/>
      <c r="AM64" s="713"/>
      <c r="AN64" s="713"/>
      <c r="AO64" s="713"/>
      <c r="AP64" s="681"/>
      <c r="AQ64" s="681"/>
      <c r="AR64" s="681"/>
      <c r="AS64" s="681"/>
      <c r="AT64" s="681"/>
      <c r="AU64" s="681"/>
      <c r="AV64" s="681"/>
      <c r="AW64" s="681"/>
      <c r="AX64" s="681"/>
      <c r="AY64" s="681"/>
      <c r="AZ64" s="682"/>
      <c r="BA64" s="682"/>
      <c r="BB64" s="682"/>
      <c r="BC64" s="682"/>
      <c r="BD64" s="683"/>
      <c r="BE64" s="702"/>
      <c r="BF64" s="62"/>
      <c r="BG64" s="57"/>
      <c r="BH64" s="57"/>
      <c r="BI64" s="57"/>
      <c r="BJ64" s="85"/>
      <c r="BK64" s="77"/>
      <c r="BL64" s="77"/>
      <c r="BM64" s="58"/>
      <c r="BN64" s="58"/>
      <c r="BO64" s="58"/>
      <c r="BP64" s="78"/>
      <c r="BQ64" s="78"/>
      <c r="BR64" s="79"/>
      <c r="BS64" s="57"/>
      <c r="BT64" s="57"/>
      <c r="BU64" s="57"/>
      <c r="BV64" s="57"/>
      <c r="BW64" s="57"/>
      <c r="BX64" s="57"/>
      <c r="BY64" s="57"/>
      <c r="BZ64" s="57"/>
      <c r="CA64" s="57"/>
      <c r="CB64" s="57"/>
      <c r="CC64" s="57"/>
      <c r="CD64" s="57"/>
      <c r="CE64" s="57"/>
      <c r="CF64" s="57"/>
      <c r="CG64" s="57"/>
      <c r="CH64" s="57"/>
      <c r="CI64" s="57"/>
      <c r="CJ64" s="57"/>
      <c r="CK64" s="57"/>
    </row>
    <row r="65" spans="1:89" s="19" customFormat="1">
      <c r="A65" s="433"/>
      <c r="B65" s="489"/>
      <c r="C65" s="675"/>
      <c r="D65" s="489"/>
      <c r="E65" s="675"/>
      <c r="F65" s="679"/>
      <c r="G65" s="714" t="str">
        <f>CONCATENATE(E63,".1")</f>
        <v>6.3.1</v>
      </c>
      <c r="H65" s="715"/>
      <c r="I65" s="686" t="s">
        <v>552</v>
      </c>
      <c r="J65" s="716"/>
      <c r="K65" s="716"/>
      <c r="L65" s="716"/>
      <c r="M65" s="716"/>
      <c r="N65" s="716"/>
      <c r="O65" s="716"/>
      <c r="P65" s="716"/>
      <c r="Q65" s="716"/>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717"/>
      <c r="AP65" s="717"/>
      <c r="AQ65" s="717"/>
      <c r="AR65" s="717"/>
      <c r="AS65" s="717"/>
      <c r="AT65" s="717"/>
      <c r="AU65" s="717"/>
      <c r="AV65" s="717"/>
      <c r="AW65" s="718" t="s">
        <v>12</v>
      </c>
      <c r="AX65" s="717"/>
      <c r="AY65" s="719"/>
      <c r="AZ65" s="689"/>
      <c r="BA65" s="1069"/>
      <c r="BB65" s="1070"/>
      <c r="BC65" s="1071"/>
      <c r="BD65" s="689"/>
      <c r="BE65" s="702"/>
      <c r="BF65" s="62"/>
      <c r="BG65" s="57"/>
      <c r="BH65" s="57"/>
      <c r="BI65" s="57"/>
      <c r="BJ65" s="64" t="s">
        <v>88</v>
      </c>
      <c r="BK65" s="76" t="s">
        <v>16</v>
      </c>
      <c r="BL65" s="76" t="s">
        <v>16</v>
      </c>
      <c r="BM65" s="76"/>
      <c r="BN65" s="76" t="s">
        <v>16</v>
      </c>
      <c r="BO65" s="76" t="s">
        <v>16</v>
      </c>
      <c r="BP65" s="124" t="str">
        <f>IF(OR(BA65="x",BA65=""),"",IF(AND($BO$28=1,BK65&lt;&gt;""),1,IF(AND($BO$28=2,BL65&lt;&gt;""),1,IF(AND($BO$28=3,BM65&lt;&gt;""),1,IF(AND($BO$28=4,BN65&lt;&gt;""),1,IF(AND($BO$28=5,BO65&lt;&gt;""),1,0))))))</f>
        <v/>
      </c>
      <c r="BQ65" s="65">
        <f>IF(BR65=0,0,IF(OR(BA65="x",BA65=""),0,IF(BA65="Y",2,0)))</f>
        <v>0</v>
      </c>
      <c r="BR65" s="126">
        <f>IF(BA65="N",0,SUM(BK66:BO66))</f>
        <v>1</v>
      </c>
      <c r="BS65" s="57"/>
      <c r="BT65" s="57"/>
      <c r="BU65" s="57"/>
      <c r="BV65" s="57"/>
      <c r="BW65" s="57"/>
      <c r="BX65" s="57"/>
      <c r="BY65" s="57"/>
      <c r="BZ65" s="57"/>
      <c r="CA65" s="57"/>
      <c r="CB65" s="57"/>
      <c r="CC65" s="57"/>
      <c r="CD65" s="57"/>
      <c r="CE65" s="57"/>
      <c r="CF65" s="57"/>
      <c r="CG65" s="57"/>
      <c r="CH65" s="57"/>
      <c r="CI65" s="57"/>
      <c r="CJ65" s="57"/>
      <c r="CK65" s="57"/>
    </row>
    <row r="66" spans="1:89" s="19" customFormat="1" ht="3.75" customHeight="1">
      <c r="A66" s="433"/>
      <c r="B66" s="489"/>
      <c r="C66" s="675"/>
      <c r="D66" s="489"/>
      <c r="E66" s="675"/>
      <c r="F66" s="679"/>
      <c r="G66" s="720"/>
      <c r="H66" s="721"/>
      <c r="I66" s="507"/>
      <c r="J66" s="722"/>
      <c r="K66" s="722"/>
      <c r="L66" s="722"/>
      <c r="M66" s="722"/>
      <c r="N66" s="722"/>
      <c r="O66" s="722"/>
      <c r="P66" s="722"/>
      <c r="Q66" s="722"/>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723"/>
      <c r="AT66" s="723"/>
      <c r="AU66" s="723"/>
      <c r="AV66" s="723"/>
      <c r="AW66" s="723"/>
      <c r="AX66" s="723"/>
      <c r="AY66" s="724"/>
      <c r="AZ66" s="689"/>
      <c r="BA66" s="489"/>
      <c r="BB66" s="489"/>
      <c r="BC66" s="489"/>
      <c r="BD66" s="689"/>
      <c r="BE66" s="702"/>
      <c r="BF66" s="62"/>
      <c r="BG66" s="57"/>
      <c r="BH66" s="57"/>
      <c r="BI66" s="57"/>
      <c r="BJ66" s="125" t="s">
        <v>226</v>
      </c>
      <c r="BK66" s="126">
        <f>IF(AND($BO$28=1,BK65&lt;&gt;""),1,0)</f>
        <v>1</v>
      </c>
      <c r="BL66" s="126">
        <f>IF(AND($BO$28=2,BL65&lt;&gt;""),1,0)</f>
        <v>0</v>
      </c>
      <c r="BM66" s="126">
        <f>IF(AND($BO$28=3,BM65&lt;&gt;""),1,0)</f>
        <v>0</v>
      </c>
      <c r="BN66" s="126">
        <f>IF(AND($BO$28=4,BN65&lt;&gt;""),1,0)</f>
        <v>0</v>
      </c>
      <c r="BO66" s="126">
        <f>IF(AND($BO$28=5,BO65&lt;&gt;""),1,0)</f>
        <v>0</v>
      </c>
      <c r="BP66" s="78"/>
      <c r="BQ66" s="78"/>
      <c r="BR66" s="84"/>
      <c r="BS66" s="57"/>
      <c r="BT66" s="57"/>
      <c r="BU66" s="57"/>
      <c r="BV66" s="57"/>
      <c r="BW66" s="57"/>
      <c r="BX66" s="57"/>
      <c r="BY66" s="57"/>
      <c r="BZ66" s="57"/>
      <c r="CA66" s="57"/>
      <c r="CB66" s="57"/>
      <c r="CC66" s="57"/>
      <c r="CD66" s="57"/>
      <c r="CE66" s="57"/>
      <c r="CF66" s="57"/>
      <c r="CG66" s="57"/>
      <c r="CH66" s="57"/>
      <c r="CI66" s="57"/>
      <c r="CJ66" s="57"/>
      <c r="CK66" s="57"/>
    </row>
    <row r="67" spans="1:89" s="19" customFormat="1">
      <c r="A67" s="433"/>
      <c r="B67" s="489"/>
      <c r="C67" s="675"/>
      <c r="D67" s="489"/>
      <c r="E67" s="675"/>
      <c r="F67" s="679"/>
      <c r="G67" s="714" t="str">
        <f>CONCATENATE(E63,".2")</f>
        <v>6.3.2</v>
      </c>
      <c r="H67" s="715"/>
      <c r="I67" s="686" t="s">
        <v>329</v>
      </c>
      <c r="J67" s="716"/>
      <c r="K67" s="716"/>
      <c r="L67" s="716"/>
      <c r="M67" s="716"/>
      <c r="N67" s="716"/>
      <c r="O67" s="716"/>
      <c r="P67" s="716"/>
      <c r="Q67" s="716"/>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9"/>
      <c r="AZ67" s="689"/>
      <c r="BA67" s="1069"/>
      <c r="BB67" s="1070"/>
      <c r="BC67" s="1071"/>
      <c r="BD67" s="689"/>
      <c r="BE67" s="702"/>
      <c r="BF67" s="62"/>
      <c r="BG67" s="57"/>
      <c r="BH67" s="57"/>
      <c r="BI67" s="57"/>
      <c r="BJ67" s="365"/>
      <c r="BK67" s="361"/>
      <c r="BL67" s="361"/>
      <c r="BM67" s="361"/>
      <c r="BN67" s="361"/>
      <c r="BO67" s="361"/>
      <c r="BP67" s="124" t="str">
        <f>IF(OR(BA67="x",BA67=""),"",IF(AND($BO$28=1,BK67&lt;&gt;""),1,IF(AND($BO$28=2,BL67&lt;&gt;""),1,IF(AND($BO$28=3,BM67&lt;&gt;""),1,IF(AND($BO$28=4,BN67&lt;&gt;""),1,IF(AND($BO$28=5,BO67&lt;&gt;""),1,0))))))</f>
        <v/>
      </c>
      <c r="BQ67" s="65">
        <f>IF(BR65=0,0,IF(OR(BA67="x",BA67=""),0,BA67))</f>
        <v>0</v>
      </c>
      <c r="BR67" s="367"/>
      <c r="BS67" s="57"/>
      <c r="BT67" s="57"/>
      <c r="BU67" s="57"/>
      <c r="BV67" s="57"/>
      <c r="BW67" s="57"/>
      <c r="BX67" s="57"/>
      <c r="BY67" s="57"/>
      <c r="BZ67" s="57"/>
      <c r="CA67" s="57"/>
      <c r="CB67" s="57"/>
      <c r="CC67" s="57"/>
      <c r="CD67" s="57"/>
      <c r="CE67" s="57"/>
      <c r="CF67" s="57"/>
      <c r="CG67" s="57"/>
      <c r="CH67" s="57"/>
      <c r="CI67" s="57"/>
      <c r="CJ67" s="57"/>
      <c r="CK67" s="57"/>
    </row>
    <row r="68" spans="1:89" s="6" customFormat="1">
      <c r="A68" s="433"/>
      <c r="B68" s="545"/>
      <c r="C68" s="725"/>
      <c r="D68" s="545"/>
      <c r="E68" s="725"/>
      <c r="F68" s="726"/>
      <c r="G68" s="727"/>
      <c r="H68" s="728"/>
      <c r="I68" s="552" t="s">
        <v>4</v>
      </c>
      <c r="J68" s="729"/>
      <c r="K68" s="701" t="s">
        <v>536</v>
      </c>
      <c r="L68" s="722"/>
      <c r="M68" s="722"/>
      <c r="N68" s="722"/>
      <c r="O68" s="722"/>
      <c r="P68" s="722"/>
      <c r="Q68" s="722"/>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730"/>
      <c r="AU68" s="730"/>
      <c r="AV68" s="730"/>
      <c r="AW68" s="730"/>
      <c r="AX68" s="730"/>
      <c r="AY68" s="731"/>
      <c r="AZ68" s="732"/>
      <c r="BA68" s="545"/>
      <c r="BB68" s="545"/>
      <c r="BC68" s="545"/>
      <c r="BD68" s="732"/>
      <c r="BE68" s="733"/>
      <c r="BF68" s="365"/>
      <c r="BG68" s="362"/>
      <c r="BH68" s="362"/>
      <c r="BI68" s="362"/>
      <c r="BJ68" s="365"/>
      <c r="BK68" s="361"/>
      <c r="BL68" s="361"/>
      <c r="BM68" s="361"/>
      <c r="BN68" s="361"/>
      <c r="BO68" s="361"/>
      <c r="BP68" s="372"/>
      <c r="BQ68" s="372"/>
      <c r="BR68" s="367"/>
      <c r="BS68" s="362"/>
      <c r="BT68" s="362"/>
      <c r="BU68" s="362"/>
      <c r="BV68" s="362"/>
      <c r="BW68" s="362"/>
      <c r="BX68" s="362"/>
      <c r="BY68" s="362"/>
      <c r="BZ68" s="362"/>
      <c r="CA68" s="362"/>
      <c r="CB68" s="362"/>
      <c r="CC68" s="362"/>
      <c r="CD68" s="362"/>
      <c r="CE68" s="362"/>
      <c r="CF68" s="362"/>
      <c r="CG68" s="362"/>
      <c r="CH68" s="362"/>
      <c r="CI68" s="362"/>
      <c r="CJ68" s="362"/>
      <c r="CK68" s="362"/>
    </row>
    <row r="69" spans="1:89" s="6" customFormat="1">
      <c r="A69" s="433"/>
      <c r="B69" s="545"/>
      <c r="C69" s="725"/>
      <c r="D69" s="545"/>
      <c r="E69" s="725"/>
      <c r="F69" s="726"/>
      <c r="G69" s="727"/>
      <c r="H69" s="728"/>
      <c r="I69" s="552" t="s">
        <v>5</v>
      </c>
      <c r="J69" s="729"/>
      <c r="K69" s="701" t="s">
        <v>537</v>
      </c>
      <c r="L69" s="722"/>
      <c r="M69" s="722"/>
      <c r="N69" s="722"/>
      <c r="O69" s="722"/>
      <c r="P69" s="722"/>
      <c r="Q69" s="722"/>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730"/>
      <c r="AU69" s="730"/>
      <c r="AV69" s="730"/>
      <c r="AW69" s="730"/>
      <c r="AX69" s="730"/>
      <c r="AY69" s="731"/>
      <c r="AZ69" s="732"/>
      <c r="BA69" s="545"/>
      <c r="BB69" s="545"/>
      <c r="BC69" s="545"/>
      <c r="BD69" s="732"/>
      <c r="BE69" s="733"/>
      <c r="BF69" s="365"/>
      <c r="BG69" s="362"/>
      <c r="BH69" s="362"/>
      <c r="BI69" s="362"/>
      <c r="BJ69" s="365"/>
      <c r="BK69" s="361"/>
      <c r="BL69" s="361"/>
      <c r="BM69" s="361"/>
      <c r="BN69" s="361"/>
      <c r="BO69" s="361"/>
      <c r="BP69" s="363"/>
      <c r="BQ69" s="363"/>
      <c r="BR69" s="367"/>
      <c r="BS69" s="362"/>
      <c r="BT69" s="362"/>
      <c r="BU69" s="362"/>
      <c r="BV69" s="362"/>
      <c r="BW69" s="362"/>
      <c r="BX69" s="362"/>
      <c r="BY69" s="362"/>
      <c r="BZ69" s="362"/>
      <c r="CA69" s="362"/>
      <c r="CB69" s="362"/>
      <c r="CC69" s="362"/>
      <c r="CD69" s="362"/>
      <c r="CE69" s="362"/>
      <c r="CF69" s="362"/>
      <c r="CG69" s="362"/>
      <c r="CH69" s="362"/>
      <c r="CI69" s="362"/>
      <c r="CJ69" s="362"/>
      <c r="CK69" s="362"/>
    </row>
    <row r="70" spans="1:89" s="6" customFormat="1">
      <c r="A70" s="433"/>
      <c r="B70" s="545"/>
      <c r="C70" s="725"/>
      <c r="D70" s="545"/>
      <c r="E70" s="725"/>
      <c r="F70" s="726"/>
      <c r="G70" s="727"/>
      <c r="H70" s="728"/>
      <c r="I70" s="552" t="s">
        <v>6</v>
      </c>
      <c r="J70" s="729"/>
      <c r="K70" s="701" t="s">
        <v>810</v>
      </c>
      <c r="L70" s="722"/>
      <c r="M70" s="722"/>
      <c r="N70" s="722"/>
      <c r="O70" s="722"/>
      <c r="P70" s="722"/>
      <c r="Q70" s="722"/>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730"/>
      <c r="AU70" s="730"/>
      <c r="AV70" s="730"/>
      <c r="AW70" s="730"/>
      <c r="AX70" s="730"/>
      <c r="AY70" s="731"/>
      <c r="AZ70" s="732"/>
      <c r="BA70" s="545"/>
      <c r="BB70" s="545"/>
      <c r="BC70" s="545"/>
      <c r="BD70" s="732"/>
      <c r="BE70" s="733"/>
      <c r="BF70" s="365"/>
      <c r="BG70" s="362"/>
      <c r="BH70" s="362"/>
      <c r="BI70" s="362"/>
      <c r="BJ70" s="365"/>
      <c r="BK70" s="361"/>
      <c r="BL70" s="361"/>
      <c r="BM70" s="361"/>
      <c r="BN70" s="361"/>
      <c r="BO70" s="361"/>
      <c r="BP70" s="363"/>
      <c r="BQ70" s="363"/>
      <c r="BR70" s="367"/>
      <c r="BS70" s="362"/>
      <c r="BT70" s="362"/>
      <c r="BU70" s="362"/>
      <c r="BV70" s="362"/>
      <c r="BW70" s="362"/>
      <c r="BX70" s="362"/>
      <c r="BY70" s="362"/>
      <c r="BZ70" s="362"/>
      <c r="CA70" s="362"/>
      <c r="CB70" s="362"/>
      <c r="CC70" s="362"/>
      <c r="CD70" s="362"/>
      <c r="CE70" s="362"/>
      <c r="CF70" s="362"/>
      <c r="CG70" s="362"/>
      <c r="CH70" s="362"/>
      <c r="CI70" s="362"/>
      <c r="CJ70" s="362"/>
      <c r="CK70" s="362"/>
    </row>
    <row r="71" spans="1:89" s="6" customFormat="1">
      <c r="A71" s="433"/>
      <c r="B71" s="545"/>
      <c r="C71" s="725"/>
      <c r="D71" s="545"/>
      <c r="E71" s="725"/>
      <c r="F71" s="726"/>
      <c r="G71" s="727"/>
      <c r="H71" s="728"/>
      <c r="I71" s="552" t="s">
        <v>7</v>
      </c>
      <c r="J71" s="729"/>
      <c r="K71" s="701" t="s">
        <v>777</v>
      </c>
      <c r="L71" s="722"/>
      <c r="M71" s="722"/>
      <c r="N71" s="722"/>
      <c r="O71" s="722"/>
      <c r="P71" s="722"/>
      <c r="Q71" s="722"/>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730"/>
      <c r="AU71" s="730"/>
      <c r="AV71" s="730"/>
      <c r="AW71" s="730"/>
      <c r="AX71" s="730"/>
      <c r="AY71" s="731"/>
      <c r="AZ71" s="732"/>
      <c r="BA71" s="545"/>
      <c r="BB71" s="545"/>
      <c r="BC71" s="545"/>
      <c r="BD71" s="732"/>
      <c r="BE71" s="733"/>
      <c r="BF71" s="365"/>
      <c r="BG71" s="362"/>
      <c r="BH71" s="362"/>
      <c r="BI71" s="362"/>
      <c r="BJ71" s="365"/>
      <c r="BK71" s="361"/>
      <c r="BL71" s="361"/>
      <c r="BM71" s="361"/>
      <c r="BN71" s="361"/>
      <c r="BO71" s="361"/>
      <c r="BP71" s="363"/>
      <c r="BQ71" s="363"/>
      <c r="BR71" s="367"/>
      <c r="BS71" s="362"/>
      <c r="BT71" s="362"/>
      <c r="BU71" s="362"/>
      <c r="BV71" s="362"/>
      <c r="BW71" s="362"/>
      <c r="BX71" s="362"/>
      <c r="BY71" s="362"/>
      <c r="BZ71" s="362"/>
      <c r="CA71" s="362"/>
      <c r="CB71" s="362"/>
      <c r="CC71" s="362"/>
      <c r="CD71" s="362"/>
      <c r="CE71" s="362"/>
      <c r="CF71" s="362"/>
      <c r="CG71" s="362"/>
      <c r="CH71" s="362"/>
      <c r="CI71" s="362"/>
      <c r="CJ71" s="362"/>
      <c r="CK71" s="362"/>
    </row>
    <row r="72" spans="1:89" s="6" customFormat="1">
      <c r="A72" s="433"/>
      <c r="B72" s="545"/>
      <c r="C72" s="725"/>
      <c r="D72" s="545"/>
      <c r="E72" s="725"/>
      <c r="F72" s="726"/>
      <c r="G72" s="727"/>
      <c r="H72" s="728"/>
      <c r="I72" s="552" t="s">
        <v>8</v>
      </c>
      <c r="J72" s="729"/>
      <c r="K72" s="701" t="s">
        <v>778</v>
      </c>
      <c r="L72" s="722"/>
      <c r="M72" s="722"/>
      <c r="N72" s="722"/>
      <c r="O72" s="722"/>
      <c r="P72" s="722"/>
      <c r="Q72" s="722"/>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730"/>
      <c r="AU72" s="730"/>
      <c r="AV72" s="730"/>
      <c r="AW72" s="730"/>
      <c r="AX72" s="730"/>
      <c r="AY72" s="731"/>
      <c r="AZ72" s="732"/>
      <c r="BA72" s="545"/>
      <c r="BB72" s="545"/>
      <c r="BC72" s="545"/>
      <c r="BD72" s="732"/>
      <c r="BE72" s="733"/>
      <c r="BF72" s="365"/>
      <c r="BG72" s="362"/>
      <c r="BH72" s="362"/>
      <c r="BI72" s="362"/>
      <c r="BJ72" s="365"/>
      <c r="BK72" s="361"/>
      <c r="BL72" s="361"/>
      <c r="BM72" s="361"/>
      <c r="BN72" s="361"/>
      <c r="BO72" s="361"/>
      <c r="BP72" s="363"/>
      <c r="BQ72" s="363"/>
      <c r="BR72" s="367"/>
      <c r="BS72" s="362"/>
      <c r="BT72" s="362"/>
      <c r="BU72" s="362"/>
      <c r="BV72" s="362"/>
      <c r="BW72" s="362"/>
      <c r="BX72" s="362"/>
      <c r="BY72" s="362"/>
      <c r="BZ72" s="362"/>
      <c r="CA72" s="362"/>
      <c r="CB72" s="362"/>
      <c r="CC72" s="362"/>
      <c r="CD72" s="362"/>
      <c r="CE72" s="362"/>
      <c r="CF72" s="362"/>
      <c r="CG72" s="362"/>
      <c r="CH72" s="362"/>
      <c r="CI72" s="362"/>
      <c r="CJ72" s="362"/>
      <c r="CK72" s="362"/>
    </row>
    <row r="73" spans="1:89" s="19" customFormat="1" ht="3.75" customHeight="1">
      <c r="A73" s="433"/>
      <c r="B73" s="489"/>
      <c r="C73" s="675"/>
      <c r="D73" s="489"/>
      <c r="E73" s="675"/>
      <c r="F73" s="679"/>
      <c r="G73" s="720"/>
      <c r="H73" s="721"/>
      <c r="I73" s="507"/>
      <c r="J73" s="722"/>
      <c r="K73" s="722"/>
      <c r="L73" s="722"/>
      <c r="M73" s="722"/>
      <c r="N73" s="722"/>
      <c r="O73" s="722"/>
      <c r="P73" s="722"/>
      <c r="Q73" s="722"/>
      <c r="R73" s="723"/>
      <c r="S73" s="723"/>
      <c r="T73" s="723"/>
      <c r="U73" s="723"/>
      <c r="V73" s="723"/>
      <c r="W73" s="723"/>
      <c r="X73" s="723"/>
      <c r="Y73" s="723"/>
      <c r="Z73" s="723"/>
      <c r="AA73" s="723"/>
      <c r="AB73" s="723"/>
      <c r="AC73" s="723"/>
      <c r="AD73" s="723"/>
      <c r="AE73" s="723"/>
      <c r="AF73" s="723"/>
      <c r="AG73" s="723"/>
      <c r="AH73" s="723"/>
      <c r="AI73" s="723"/>
      <c r="AJ73" s="723"/>
      <c r="AK73" s="723"/>
      <c r="AL73" s="723"/>
      <c r="AM73" s="723"/>
      <c r="AN73" s="723"/>
      <c r="AO73" s="723"/>
      <c r="AP73" s="723"/>
      <c r="AQ73" s="723"/>
      <c r="AR73" s="723"/>
      <c r="AS73" s="723"/>
      <c r="AT73" s="723"/>
      <c r="AU73" s="723"/>
      <c r="AV73" s="723"/>
      <c r="AW73" s="723"/>
      <c r="AX73" s="723"/>
      <c r="AY73" s="724"/>
      <c r="AZ73" s="689"/>
      <c r="BA73" s="489"/>
      <c r="BB73" s="489"/>
      <c r="BC73" s="489"/>
      <c r="BD73" s="689"/>
      <c r="BE73" s="702"/>
      <c r="BF73" s="62"/>
      <c r="BG73" s="57"/>
      <c r="BH73" s="57"/>
      <c r="BI73" s="57"/>
      <c r="BJ73" s="62"/>
      <c r="BK73" s="58"/>
      <c r="BL73" s="58"/>
      <c r="BM73" s="58"/>
      <c r="BN73" s="58"/>
      <c r="BO73" s="58"/>
      <c r="BP73" s="131"/>
      <c r="BQ73" s="131"/>
      <c r="BR73" s="84"/>
      <c r="BS73" s="57"/>
      <c r="BT73" s="57"/>
      <c r="BU73" s="57"/>
      <c r="BV73" s="57"/>
      <c r="BW73" s="57"/>
      <c r="BX73" s="57"/>
      <c r="BY73" s="57"/>
      <c r="BZ73" s="57"/>
      <c r="CA73" s="57"/>
      <c r="CB73" s="57"/>
      <c r="CC73" s="57"/>
      <c r="CD73" s="57"/>
      <c r="CE73" s="57"/>
      <c r="CF73" s="57"/>
      <c r="CG73" s="57"/>
      <c r="CH73" s="57"/>
      <c r="CI73" s="57"/>
      <c r="CJ73" s="57"/>
      <c r="CK73" s="57"/>
    </row>
    <row r="74" spans="1:89" s="19" customFormat="1">
      <c r="A74" s="433"/>
      <c r="B74" s="489"/>
      <c r="C74" s="675"/>
      <c r="D74" s="489"/>
      <c r="E74" s="675"/>
      <c r="F74" s="679"/>
      <c r="G74" s="714" t="str">
        <f>CONCATENATE(E63,".3")</f>
        <v>6.3.3</v>
      </c>
      <c r="H74" s="715"/>
      <c r="I74" s="686" t="s">
        <v>328</v>
      </c>
      <c r="J74" s="716"/>
      <c r="K74" s="716"/>
      <c r="L74" s="716"/>
      <c r="M74" s="716"/>
      <c r="N74" s="716"/>
      <c r="O74" s="716"/>
      <c r="P74" s="716"/>
      <c r="Q74" s="716"/>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7"/>
      <c r="AQ74" s="717"/>
      <c r="AR74" s="717"/>
      <c r="AS74" s="717"/>
      <c r="AT74" s="717"/>
      <c r="AU74" s="717"/>
      <c r="AV74" s="717"/>
      <c r="AW74" s="717"/>
      <c r="AX74" s="717"/>
      <c r="AY74" s="719"/>
      <c r="AZ74" s="689"/>
      <c r="BA74" s="1069"/>
      <c r="BB74" s="1070"/>
      <c r="BC74" s="1071"/>
      <c r="BD74" s="689"/>
      <c r="BE74" s="702"/>
      <c r="BF74" s="62"/>
      <c r="BG74" s="57"/>
      <c r="BH74" s="57"/>
      <c r="BI74" s="57"/>
      <c r="BJ74" s="365"/>
      <c r="BK74" s="361"/>
      <c r="BL74" s="361"/>
      <c r="BM74" s="361"/>
      <c r="BN74" s="361"/>
      <c r="BO74" s="361"/>
      <c r="BP74" s="124" t="str">
        <f>IF(OR(BA74="x",BA74=""),"",IF(AND($BO$28=1,BK74&lt;&gt;""),1,IF(AND($BO$28=2,BL74&lt;&gt;""),1,IF(AND($BO$28=3,BM74&lt;&gt;""),1,IF(AND($BO$28=4,BN74&lt;&gt;""),1,IF(AND($BO$28=5,BO74&lt;&gt;""),1,0))))))</f>
        <v/>
      </c>
      <c r="BQ74" s="65">
        <f>IF(BR65=0,0,IF(OR(BA74="x",BA74=""),0,BA74))</f>
        <v>0</v>
      </c>
      <c r="BR74" s="367"/>
      <c r="BS74" s="57"/>
      <c r="BT74" s="57"/>
      <c r="BU74" s="57"/>
      <c r="BV74" s="57"/>
      <c r="BW74" s="57"/>
      <c r="BX74" s="57"/>
      <c r="BY74" s="57"/>
      <c r="BZ74" s="57"/>
      <c r="CA74" s="57"/>
      <c r="CB74" s="57"/>
      <c r="CC74" s="57"/>
      <c r="CD74" s="57"/>
      <c r="CE74" s="57"/>
      <c r="CF74" s="57"/>
      <c r="CG74" s="57"/>
      <c r="CH74" s="57"/>
      <c r="CI74" s="57"/>
      <c r="CJ74" s="57"/>
      <c r="CK74" s="57"/>
    </row>
    <row r="75" spans="1:89" s="19" customFormat="1" ht="3.75" customHeight="1">
      <c r="A75" s="433"/>
      <c r="B75" s="489"/>
      <c r="C75" s="675"/>
      <c r="D75" s="489"/>
      <c r="E75" s="675"/>
      <c r="F75" s="679"/>
      <c r="G75" s="720"/>
      <c r="H75" s="721"/>
      <c r="I75" s="507"/>
      <c r="J75" s="722"/>
      <c r="K75" s="722"/>
      <c r="L75" s="722"/>
      <c r="M75" s="722"/>
      <c r="N75" s="722"/>
      <c r="O75" s="722"/>
      <c r="P75" s="722"/>
      <c r="Q75" s="722"/>
      <c r="R75" s="723"/>
      <c r="S75" s="723"/>
      <c r="T75" s="723"/>
      <c r="U75" s="723"/>
      <c r="V75" s="723"/>
      <c r="W75" s="723"/>
      <c r="X75" s="723"/>
      <c r="Y75" s="723"/>
      <c r="Z75" s="723"/>
      <c r="AA75" s="723"/>
      <c r="AB75" s="723"/>
      <c r="AC75" s="723"/>
      <c r="AD75" s="723"/>
      <c r="AE75" s="723"/>
      <c r="AF75" s="723"/>
      <c r="AG75" s="723"/>
      <c r="AH75" s="723"/>
      <c r="AI75" s="723"/>
      <c r="AJ75" s="723"/>
      <c r="AK75" s="723"/>
      <c r="AL75" s="723"/>
      <c r="AM75" s="723"/>
      <c r="AN75" s="723"/>
      <c r="AO75" s="723"/>
      <c r="AP75" s="723"/>
      <c r="AQ75" s="723"/>
      <c r="AR75" s="723"/>
      <c r="AS75" s="723"/>
      <c r="AT75" s="723"/>
      <c r="AU75" s="723"/>
      <c r="AV75" s="723"/>
      <c r="AW75" s="723"/>
      <c r="AX75" s="723"/>
      <c r="AY75" s="724"/>
      <c r="AZ75" s="689"/>
      <c r="BA75" s="489"/>
      <c r="BB75" s="489"/>
      <c r="BC75" s="489"/>
      <c r="BD75" s="689"/>
      <c r="BE75" s="702"/>
      <c r="BF75" s="62"/>
      <c r="BG75" s="57"/>
      <c r="BH75" s="57"/>
      <c r="BI75" s="57"/>
      <c r="BJ75" s="365"/>
      <c r="BK75" s="361"/>
      <c r="BL75" s="361"/>
      <c r="BM75" s="361"/>
      <c r="BN75" s="361"/>
      <c r="BO75" s="361"/>
      <c r="BP75" s="78"/>
      <c r="BQ75" s="78"/>
      <c r="BR75" s="84"/>
      <c r="BS75" s="57"/>
      <c r="BT75" s="57"/>
      <c r="BU75" s="57"/>
      <c r="BV75" s="57"/>
      <c r="BW75" s="57"/>
      <c r="BX75" s="57"/>
      <c r="BY75" s="57"/>
      <c r="BZ75" s="57"/>
      <c r="CA75" s="57"/>
      <c r="CB75" s="57"/>
      <c r="CC75" s="57"/>
      <c r="CD75" s="57"/>
      <c r="CE75" s="57"/>
      <c r="CF75" s="57"/>
      <c r="CG75" s="57"/>
      <c r="CH75" s="57"/>
      <c r="CI75" s="57"/>
      <c r="CJ75" s="57"/>
      <c r="CK75" s="57"/>
    </row>
    <row r="76" spans="1:89" s="19" customFormat="1">
      <c r="A76" s="433"/>
      <c r="B76" s="489"/>
      <c r="C76" s="675"/>
      <c r="D76" s="489"/>
      <c r="E76" s="675"/>
      <c r="F76" s="679"/>
      <c r="G76" s="714" t="str">
        <f>CONCATENATE(E63,".4")</f>
        <v>6.3.4</v>
      </c>
      <c r="H76" s="715"/>
      <c r="I76" s="686" t="s">
        <v>9</v>
      </c>
      <c r="J76" s="716"/>
      <c r="K76" s="716"/>
      <c r="L76" s="716"/>
      <c r="M76" s="716"/>
      <c r="N76" s="716"/>
      <c r="O76" s="716"/>
      <c r="P76" s="716"/>
      <c r="Q76" s="716"/>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9"/>
      <c r="AZ76" s="689"/>
      <c r="BA76" s="1069"/>
      <c r="BB76" s="1070"/>
      <c r="BC76" s="1071"/>
      <c r="BD76" s="689"/>
      <c r="BE76" s="702"/>
      <c r="BF76" s="62"/>
      <c r="BG76" s="57"/>
      <c r="BH76" s="57"/>
      <c r="BI76" s="57"/>
      <c r="BJ76" s="365"/>
      <c r="BK76" s="361"/>
      <c r="BL76" s="361"/>
      <c r="BM76" s="361"/>
      <c r="BN76" s="361"/>
      <c r="BO76" s="361"/>
      <c r="BP76" s="124" t="str">
        <f>IF(OR(BA76="x",BA76=""),"",IF(AND($BO$28=1,BK76&lt;&gt;""),1,IF(AND($BO$28=2,BL76&lt;&gt;""),1,IF(AND($BO$28=3,BM76&lt;&gt;""),1,IF(AND($BO$28=4,BN76&lt;&gt;""),1,IF(AND($BO$28=5,BO76&lt;&gt;""),1,0))))))</f>
        <v/>
      </c>
      <c r="BQ76" s="65">
        <f>IF(BR65=0,0,IF(OR(BA76="x",BA76=""),0,BA76))</f>
        <v>0</v>
      </c>
      <c r="BR76" s="367"/>
      <c r="BS76" s="57"/>
      <c r="BT76" s="57"/>
      <c r="BU76" s="57"/>
      <c r="BV76" s="57"/>
      <c r="BW76" s="57"/>
      <c r="BX76" s="57"/>
      <c r="BY76" s="57"/>
      <c r="BZ76" s="57"/>
      <c r="CA76" s="57"/>
      <c r="CB76" s="57"/>
      <c r="CC76" s="57"/>
      <c r="CD76" s="57"/>
      <c r="CE76" s="57"/>
      <c r="CF76" s="57"/>
      <c r="CG76" s="57"/>
      <c r="CH76" s="57"/>
      <c r="CI76" s="57"/>
      <c r="CJ76" s="57"/>
      <c r="CK76" s="57"/>
    </row>
    <row r="77" spans="1:89" s="19" customFormat="1" ht="3.75" customHeight="1">
      <c r="A77" s="433"/>
      <c r="B77" s="489"/>
      <c r="C77" s="675"/>
      <c r="D77" s="489"/>
      <c r="E77" s="675"/>
      <c r="F77" s="679"/>
      <c r="G77" s="720"/>
      <c r="H77" s="691"/>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8"/>
      <c r="AZ77" s="689"/>
      <c r="BA77" s="489"/>
      <c r="BB77" s="489"/>
      <c r="BC77" s="489"/>
      <c r="BD77" s="689"/>
      <c r="BE77" s="702"/>
      <c r="BF77" s="62"/>
      <c r="BG77" s="57"/>
      <c r="BH77" s="57"/>
      <c r="BI77" s="57"/>
      <c r="BJ77" s="365"/>
      <c r="BK77" s="361"/>
      <c r="BL77" s="361"/>
      <c r="BM77" s="361"/>
      <c r="BN77" s="361"/>
      <c r="BO77" s="361"/>
      <c r="BP77" s="78"/>
      <c r="BQ77" s="78"/>
      <c r="BR77" s="84"/>
      <c r="BS77" s="57"/>
      <c r="BT77" s="57"/>
      <c r="BU77" s="57"/>
      <c r="BV77" s="57"/>
      <c r="BW77" s="57"/>
      <c r="BX77" s="57"/>
      <c r="BY77" s="57"/>
      <c r="BZ77" s="57"/>
      <c r="CA77" s="57"/>
      <c r="CB77" s="57"/>
      <c r="CC77" s="57"/>
      <c r="CD77" s="57"/>
      <c r="CE77" s="57"/>
      <c r="CF77" s="57"/>
      <c r="CG77" s="57"/>
      <c r="CH77" s="57"/>
      <c r="CI77" s="57"/>
      <c r="CJ77" s="57"/>
      <c r="CK77" s="57"/>
    </row>
    <row r="78" spans="1:89" s="19" customFormat="1">
      <c r="A78" s="433"/>
      <c r="B78" s="489"/>
      <c r="C78" s="675"/>
      <c r="D78" s="489"/>
      <c r="E78" s="675"/>
      <c r="F78" s="679"/>
      <c r="G78" s="712"/>
      <c r="H78" s="734"/>
      <c r="I78" s="735"/>
      <c r="J78" s="735"/>
      <c r="K78" s="735"/>
      <c r="L78" s="735"/>
      <c r="M78" s="735"/>
      <c r="N78" s="735"/>
      <c r="O78" s="735"/>
      <c r="P78" s="735"/>
      <c r="Q78" s="735"/>
      <c r="R78" s="735"/>
      <c r="S78" s="735"/>
      <c r="T78" s="735"/>
      <c r="U78" s="735"/>
      <c r="V78" s="735"/>
      <c r="W78" s="735"/>
      <c r="X78" s="735"/>
      <c r="Y78" s="735"/>
      <c r="Z78" s="735"/>
      <c r="AA78" s="735"/>
      <c r="AB78" s="735"/>
      <c r="AC78" s="735"/>
      <c r="AD78" s="735"/>
      <c r="AE78" s="735"/>
      <c r="AF78" s="735"/>
      <c r="AG78" s="735"/>
      <c r="AH78" s="735"/>
      <c r="AI78" s="735"/>
      <c r="AJ78" s="735"/>
      <c r="AK78" s="735"/>
      <c r="AL78" s="735"/>
      <c r="AM78" s="735"/>
      <c r="AN78" s="735"/>
      <c r="AO78" s="735"/>
      <c r="AP78" s="489"/>
      <c r="AQ78" s="489"/>
      <c r="AR78" s="489"/>
      <c r="AS78" s="489"/>
      <c r="AT78" s="489"/>
      <c r="AU78" s="489"/>
      <c r="AV78" s="489"/>
      <c r="AW78" s="489"/>
      <c r="AX78" s="489"/>
      <c r="AY78" s="489"/>
      <c r="AZ78" s="689"/>
      <c r="BA78" s="489"/>
      <c r="BB78" s="489"/>
      <c r="BC78" s="489"/>
      <c r="BD78" s="689"/>
      <c r="BE78" s="702"/>
      <c r="BF78" s="62"/>
      <c r="BG78" s="57"/>
      <c r="BH78" s="57"/>
      <c r="BI78" s="57"/>
      <c r="BJ78" s="62"/>
      <c r="BK78" s="265" t="s">
        <v>228</v>
      </c>
      <c r="BL78" s="266"/>
      <c r="BM78" s="266"/>
      <c r="BN78" s="266"/>
      <c r="BO78" s="267"/>
      <c r="BP78" s="131"/>
      <c r="BQ78" s="131"/>
      <c r="BR78" s="84"/>
      <c r="BS78" s="57"/>
      <c r="BT78" s="57"/>
      <c r="BU78" s="57"/>
      <c r="BV78" s="57"/>
      <c r="BW78" s="57"/>
      <c r="BX78" s="57"/>
      <c r="BY78" s="57"/>
      <c r="BZ78" s="57"/>
      <c r="CA78" s="57"/>
      <c r="CB78" s="57"/>
      <c r="CC78" s="57"/>
      <c r="CD78" s="57"/>
      <c r="CE78" s="57"/>
      <c r="CF78" s="57"/>
      <c r="CG78" s="57"/>
      <c r="CH78" s="57"/>
      <c r="CI78" s="57"/>
      <c r="CJ78" s="57"/>
      <c r="CK78" s="57"/>
    </row>
    <row r="79" spans="1:89" s="19" customFormat="1">
      <c r="A79" s="433"/>
      <c r="B79" s="489"/>
      <c r="C79" s="675"/>
      <c r="D79" s="489"/>
      <c r="E79" s="676" t="str">
        <f>CONCATENATE($C$29,"4")</f>
        <v>6.4</v>
      </c>
      <c r="F79" s="677"/>
      <c r="G79" s="759" t="str">
        <f>IF(F20="","",F20)</f>
        <v>Supplier Product Material and Substance Reporting, and Chemicals Management</v>
      </c>
      <c r="H79" s="760"/>
      <c r="I79" s="760"/>
      <c r="J79" s="760"/>
      <c r="K79" s="760"/>
      <c r="L79" s="760"/>
      <c r="M79" s="760"/>
      <c r="N79" s="760"/>
      <c r="O79" s="760"/>
      <c r="P79" s="760"/>
      <c r="Q79" s="760"/>
      <c r="R79" s="760"/>
      <c r="S79" s="760"/>
      <c r="T79" s="760"/>
      <c r="U79" s="760"/>
      <c r="V79" s="760"/>
      <c r="W79" s="760"/>
      <c r="X79" s="760"/>
      <c r="Y79" s="760"/>
      <c r="Z79" s="760"/>
      <c r="AA79" s="760"/>
      <c r="AB79" s="760"/>
      <c r="AC79" s="760"/>
      <c r="AD79" s="760"/>
      <c r="AE79" s="760"/>
      <c r="AF79" s="760"/>
      <c r="AG79" s="760"/>
      <c r="AH79" s="760"/>
      <c r="AI79" s="760"/>
      <c r="AJ79" s="760"/>
      <c r="AK79" s="760"/>
      <c r="AL79" s="760"/>
      <c r="AM79" s="760"/>
      <c r="AN79" s="760"/>
      <c r="AO79" s="760"/>
      <c r="AP79" s="761"/>
      <c r="AQ79" s="761"/>
      <c r="AR79" s="761"/>
      <c r="AS79" s="761"/>
      <c r="AT79" s="761"/>
      <c r="AU79" s="761"/>
      <c r="AV79" s="761"/>
      <c r="AW79" s="761"/>
      <c r="AX79" s="761"/>
      <c r="AY79" s="761"/>
      <c r="AZ79" s="762" t="str">
        <f>IF(BA81="N",BQ79,IF(BR81=0,"",IF(BA81="Y",SUM(BQ79/BP79),"")))</f>
        <v/>
      </c>
      <c r="BA79" s="762"/>
      <c r="BB79" s="762"/>
      <c r="BC79" s="762"/>
      <c r="BD79" s="763"/>
      <c r="BE79" s="678"/>
      <c r="BF79" s="62"/>
      <c r="BG79" s="57"/>
      <c r="BH79" s="57"/>
      <c r="BI79" s="57"/>
      <c r="BJ79" s="60" t="s">
        <v>227</v>
      </c>
      <c r="BK79" s="60">
        <v>1</v>
      </c>
      <c r="BL79" s="163">
        <v>2</v>
      </c>
      <c r="BM79" s="60">
        <v>3</v>
      </c>
      <c r="BN79" s="60">
        <v>4</v>
      </c>
      <c r="BO79" s="60">
        <v>5</v>
      </c>
      <c r="BP79" s="65">
        <f>IF(BA81="N",8,IF(BR81=0,0,IF(BP81="",0,8)))</f>
        <v>0</v>
      </c>
      <c r="BQ79" s="65">
        <f>SUM(BQ81:BQ92)</f>
        <v>0</v>
      </c>
      <c r="BR79" s="164" t="str">
        <f>IF(BA81="N",0,IF(BP79=0,"",IF(SUM(BQ79/BP79)&gt;1,1,SUM(BQ79/BP79))))</f>
        <v/>
      </c>
      <c r="BS79" s="57"/>
      <c r="BT79" s="57"/>
      <c r="BU79" s="57"/>
      <c r="BV79" s="57"/>
      <c r="BW79" s="57"/>
      <c r="BX79" s="57"/>
      <c r="BY79" s="57"/>
      <c r="BZ79" s="57"/>
      <c r="CA79" s="57"/>
      <c r="CB79" s="57"/>
      <c r="CC79" s="57"/>
      <c r="CD79" s="57"/>
      <c r="CE79" s="57"/>
      <c r="CF79" s="57"/>
      <c r="CG79" s="57"/>
      <c r="CH79" s="57"/>
      <c r="CI79" s="57"/>
      <c r="CJ79" s="57"/>
      <c r="CK79" s="57"/>
    </row>
    <row r="80" spans="1:89" s="19" customFormat="1" ht="3.75" customHeight="1">
      <c r="A80" s="433"/>
      <c r="B80" s="489"/>
      <c r="C80" s="675"/>
      <c r="D80" s="489"/>
      <c r="E80" s="675"/>
      <c r="F80" s="679"/>
      <c r="G80" s="712"/>
      <c r="H80" s="713"/>
      <c r="I80" s="713"/>
      <c r="J80" s="713"/>
      <c r="K80" s="713"/>
      <c r="L80" s="713"/>
      <c r="M80" s="713"/>
      <c r="N80" s="713"/>
      <c r="O80" s="713"/>
      <c r="P80" s="713"/>
      <c r="Q80" s="713"/>
      <c r="R80" s="713"/>
      <c r="S80" s="713"/>
      <c r="T80" s="713"/>
      <c r="U80" s="713"/>
      <c r="V80" s="713"/>
      <c r="W80" s="713"/>
      <c r="X80" s="713"/>
      <c r="Y80" s="713"/>
      <c r="Z80" s="713"/>
      <c r="AA80" s="713"/>
      <c r="AB80" s="713"/>
      <c r="AC80" s="713"/>
      <c r="AD80" s="713"/>
      <c r="AE80" s="713"/>
      <c r="AF80" s="713"/>
      <c r="AG80" s="713"/>
      <c r="AH80" s="713"/>
      <c r="AI80" s="713"/>
      <c r="AJ80" s="713"/>
      <c r="AK80" s="713"/>
      <c r="AL80" s="713"/>
      <c r="AM80" s="713"/>
      <c r="AN80" s="713"/>
      <c r="AO80" s="713"/>
      <c r="AP80" s="681"/>
      <c r="AQ80" s="681"/>
      <c r="AR80" s="681"/>
      <c r="AS80" s="681"/>
      <c r="AT80" s="681"/>
      <c r="AU80" s="681"/>
      <c r="AV80" s="681"/>
      <c r="AW80" s="681"/>
      <c r="AX80" s="681"/>
      <c r="AY80" s="681"/>
      <c r="AZ80" s="682"/>
      <c r="BA80" s="682"/>
      <c r="BB80" s="682"/>
      <c r="BC80" s="682"/>
      <c r="BD80" s="683"/>
      <c r="BE80" s="702"/>
      <c r="BF80" s="62"/>
      <c r="BG80" s="57"/>
      <c r="BH80" s="57"/>
      <c r="BI80" s="57"/>
      <c r="BJ80" s="85"/>
      <c r="BK80" s="77"/>
      <c r="BL80" s="77"/>
      <c r="BM80" s="58"/>
      <c r="BN80" s="58"/>
      <c r="BO80" s="58"/>
      <c r="BP80" s="78"/>
      <c r="BQ80" s="78"/>
      <c r="BR80" s="79"/>
      <c r="BS80" s="57"/>
      <c r="BT80" s="57"/>
      <c r="BU80" s="57"/>
      <c r="BV80" s="57"/>
      <c r="BW80" s="57"/>
      <c r="BX80" s="57"/>
      <c r="BY80" s="57"/>
      <c r="BZ80" s="57"/>
      <c r="CA80" s="57"/>
      <c r="CB80" s="57"/>
      <c r="CC80" s="57"/>
      <c r="CD80" s="57"/>
      <c r="CE80" s="57"/>
      <c r="CF80" s="57"/>
      <c r="CG80" s="57"/>
      <c r="CH80" s="57"/>
      <c r="CI80" s="57"/>
      <c r="CJ80" s="57"/>
      <c r="CK80" s="57"/>
    </row>
    <row r="81" spans="1:89" s="19" customFormat="1">
      <c r="A81" s="433"/>
      <c r="B81" s="489"/>
      <c r="C81" s="675"/>
      <c r="D81" s="489"/>
      <c r="E81" s="675"/>
      <c r="F81" s="679"/>
      <c r="G81" s="714" t="str">
        <f>CONCATENATE(E79,".1")</f>
        <v>6.4.1</v>
      </c>
      <c r="H81" s="715"/>
      <c r="I81" s="686" t="s">
        <v>552</v>
      </c>
      <c r="J81" s="716"/>
      <c r="K81" s="716"/>
      <c r="L81" s="716"/>
      <c r="M81" s="716"/>
      <c r="N81" s="716"/>
      <c r="O81" s="716"/>
      <c r="P81" s="716"/>
      <c r="Q81" s="716"/>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7"/>
      <c r="AQ81" s="717"/>
      <c r="AR81" s="717"/>
      <c r="AS81" s="717"/>
      <c r="AT81" s="717"/>
      <c r="AU81" s="717"/>
      <c r="AV81" s="717"/>
      <c r="AW81" s="718" t="s">
        <v>12</v>
      </c>
      <c r="AX81" s="717"/>
      <c r="AY81" s="719"/>
      <c r="AZ81" s="689"/>
      <c r="BA81" s="1069"/>
      <c r="BB81" s="1070"/>
      <c r="BC81" s="1071"/>
      <c r="BD81" s="689"/>
      <c r="BE81" s="702"/>
      <c r="BF81" s="62"/>
      <c r="BG81" s="57"/>
      <c r="BH81" s="57"/>
      <c r="BI81" s="57"/>
      <c r="BJ81" s="64" t="s">
        <v>88</v>
      </c>
      <c r="BK81" s="76" t="s">
        <v>16</v>
      </c>
      <c r="BL81" s="76" t="s">
        <v>16</v>
      </c>
      <c r="BM81" s="76" t="s">
        <v>16</v>
      </c>
      <c r="BN81" s="76" t="s">
        <v>16</v>
      </c>
      <c r="BO81" s="76" t="s">
        <v>16</v>
      </c>
      <c r="BP81" s="124" t="str">
        <f>IF(OR(BA81="x",BA81=""),"",IF(AND($BO$28=1,BK81&lt;&gt;""),1,IF(AND($BO$28=2,BL81&lt;&gt;""),1,IF(AND($BO$28=3,BM81&lt;&gt;""),1,IF(AND($BO$28=4,BN81&lt;&gt;""),1,IF(AND($BO$28=5,BO81&lt;&gt;""),1,0))))))</f>
        <v/>
      </c>
      <c r="BQ81" s="65">
        <f>IF(BR81=0,0,IF(OR(BA81="x",BA81=""),0,IF(BA81="Y",2,0)))</f>
        <v>0</v>
      </c>
      <c r="BR81" s="126">
        <f>IF(BA81="N",0,SUM(BK82:BO82))</f>
        <v>1</v>
      </c>
      <c r="BS81" s="57"/>
      <c r="BT81" s="57"/>
      <c r="BU81" s="57"/>
      <c r="BV81" s="57"/>
      <c r="BW81" s="57"/>
      <c r="BX81" s="57"/>
      <c r="BY81" s="57"/>
      <c r="BZ81" s="57"/>
      <c r="CA81" s="57"/>
      <c r="CB81" s="57"/>
      <c r="CC81" s="57"/>
      <c r="CD81" s="57"/>
      <c r="CE81" s="57"/>
      <c r="CF81" s="57"/>
      <c r="CG81" s="57"/>
      <c r="CH81" s="57"/>
      <c r="CI81" s="57"/>
      <c r="CJ81" s="57"/>
      <c r="CK81" s="57"/>
    </row>
    <row r="82" spans="1:89" s="19" customFormat="1" ht="3.5" customHeight="1">
      <c r="A82" s="433"/>
      <c r="B82" s="489"/>
      <c r="C82" s="675"/>
      <c r="D82" s="489"/>
      <c r="E82" s="675"/>
      <c r="F82" s="679"/>
      <c r="G82" s="720"/>
      <c r="H82" s="721"/>
      <c r="I82" s="507"/>
      <c r="J82" s="722"/>
      <c r="K82" s="722"/>
      <c r="L82" s="722"/>
      <c r="M82" s="722"/>
      <c r="N82" s="722"/>
      <c r="O82" s="722"/>
      <c r="P82" s="722"/>
      <c r="Q82" s="722"/>
      <c r="R82" s="723"/>
      <c r="S82" s="723"/>
      <c r="T82" s="723"/>
      <c r="U82" s="723"/>
      <c r="V82" s="723"/>
      <c r="W82" s="723"/>
      <c r="X82" s="723"/>
      <c r="Y82" s="723"/>
      <c r="Z82" s="723"/>
      <c r="AA82" s="723"/>
      <c r="AB82" s="723"/>
      <c r="AC82" s="723"/>
      <c r="AD82" s="723"/>
      <c r="AE82" s="723"/>
      <c r="AF82" s="723"/>
      <c r="AG82" s="723"/>
      <c r="AH82" s="723"/>
      <c r="AI82" s="723"/>
      <c r="AJ82" s="723"/>
      <c r="AK82" s="723"/>
      <c r="AL82" s="723"/>
      <c r="AM82" s="723"/>
      <c r="AN82" s="723"/>
      <c r="AO82" s="723"/>
      <c r="AP82" s="723"/>
      <c r="AQ82" s="723"/>
      <c r="AR82" s="723"/>
      <c r="AS82" s="723"/>
      <c r="AT82" s="723"/>
      <c r="AU82" s="723"/>
      <c r="AV82" s="723"/>
      <c r="AW82" s="723"/>
      <c r="AX82" s="723"/>
      <c r="AY82" s="724"/>
      <c r="AZ82" s="689"/>
      <c r="BA82" s="489"/>
      <c r="BB82" s="489"/>
      <c r="BC82" s="489"/>
      <c r="BD82" s="689"/>
      <c r="BE82" s="702"/>
      <c r="BF82" s="62"/>
      <c r="BG82" s="57"/>
      <c r="BH82" s="57"/>
      <c r="BI82" s="57"/>
      <c r="BJ82" s="125"/>
      <c r="BK82" s="126">
        <f>IF(AND($BO$28=1,BK81&lt;&gt;""),1,0)</f>
        <v>1</v>
      </c>
      <c r="BL82" s="126">
        <f>IF(AND($BO$28=2,BL81&lt;&gt;""),1,0)</f>
        <v>0</v>
      </c>
      <c r="BM82" s="126">
        <f>IF(AND($BO$28=3,BM81&lt;&gt;""),1,0)</f>
        <v>0</v>
      </c>
      <c r="BN82" s="126">
        <f>IF(AND($BO$28=4,BN81&lt;&gt;""),1,0)</f>
        <v>0</v>
      </c>
      <c r="BO82" s="126">
        <f>IF(AND($BO$28=5,BO81&lt;&gt;""),1,0)</f>
        <v>0</v>
      </c>
      <c r="BP82" s="78"/>
      <c r="BQ82" s="78"/>
      <c r="BR82" s="84"/>
      <c r="BS82" s="57"/>
      <c r="BT82" s="57"/>
      <c r="BU82" s="57"/>
      <c r="BV82" s="57"/>
      <c r="BW82" s="57"/>
      <c r="BX82" s="57"/>
      <c r="BY82" s="57"/>
      <c r="BZ82" s="57"/>
      <c r="CA82" s="57"/>
      <c r="CB82" s="57"/>
      <c r="CC82" s="57"/>
      <c r="CD82" s="57"/>
      <c r="CE82" s="57"/>
      <c r="CF82" s="57"/>
      <c r="CG82" s="57"/>
      <c r="CH82" s="57"/>
      <c r="CI82" s="57"/>
      <c r="CJ82" s="57"/>
      <c r="CK82" s="57"/>
    </row>
    <row r="83" spans="1:89" s="19" customFormat="1">
      <c r="A83" s="433"/>
      <c r="B83" s="489"/>
      <c r="C83" s="675"/>
      <c r="D83" s="489"/>
      <c r="E83" s="675"/>
      <c r="F83" s="679"/>
      <c r="G83" s="714" t="str">
        <f>CONCATENATE(E79,".2")</f>
        <v>6.4.2</v>
      </c>
      <c r="H83" s="715"/>
      <c r="I83" s="686" t="s">
        <v>329</v>
      </c>
      <c r="J83" s="716"/>
      <c r="K83" s="716"/>
      <c r="L83" s="716"/>
      <c r="M83" s="716"/>
      <c r="N83" s="716"/>
      <c r="O83" s="716"/>
      <c r="P83" s="716"/>
      <c r="Q83" s="716"/>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717"/>
      <c r="AQ83" s="717"/>
      <c r="AR83" s="717"/>
      <c r="AS83" s="717"/>
      <c r="AT83" s="717"/>
      <c r="AU83" s="717"/>
      <c r="AV83" s="717"/>
      <c r="AW83" s="717"/>
      <c r="AX83" s="717"/>
      <c r="AY83" s="719"/>
      <c r="AZ83" s="689"/>
      <c r="BA83" s="1069"/>
      <c r="BB83" s="1070"/>
      <c r="BC83" s="1071"/>
      <c r="BD83" s="689"/>
      <c r="BE83" s="702"/>
      <c r="BF83" s="62"/>
      <c r="BG83" s="57"/>
      <c r="BH83" s="57"/>
      <c r="BI83" s="57"/>
      <c r="BJ83" s="365"/>
      <c r="BK83" s="361"/>
      <c r="BL83" s="361"/>
      <c r="BM83" s="361"/>
      <c r="BN83" s="361"/>
      <c r="BO83" s="361"/>
      <c r="BP83" s="124" t="str">
        <f>IF(OR(BA83="x",BA83=""),"",IF(AND($BO$28=1,BK83&lt;&gt;""),1,IF(AND($BO$28=2,BL83&lt;&gt;""),1,IF(AND($BO$28=3,BM83&lt;&gt;""),1,IF(AND($BO$28=4,BN83&lt;&gt;""),1,IF(AND($BO$28=5,BO83&lt;&gt;""),1,0))))))</f>
        <v/>
      </c>
      <c r="BQ83" s="65">
        <f>IF(BR81=0,0,IF(OR(BA83="x",BA83=""),0,BA83))</f>
        <v>0</v>
      </c>
      <c r="BR83" s="367"/>
      <c r="BS83" s="57"/>
      <c r="BT83" s="57"/>
      <c r="BU83" s="57"/>
      <c r="BV83" s="57"/>
      <c r="BW83" s="57"/>
      <c r="BX83" s="57"/>
      <c r="BY83" s="57"/>
      <c r="BZ83" s="57"/>
      <c r="CA83" s="57"/>
      <c r="CB83" s="57"/>
      <c r="CC83" s="57"/>
      <c r="CD83" s="57"/>
      <c r="CE83" s="57"/>
      <c r="CF83" s="57"/>
      <c r="CG83" s="57"/>
      <c r="CH83" s="57"/>
      <c r="CI83" s="57"/>
      <c r="CJ83" s="57"/>
      <c r="CK83" s="57"/>
    </row>
    <row r="84" spans="1:89" s="6" customFormat="1">
      <c r="A84" s="433"/>
      <c r="B84" s="545"/>
      <c r="C84" s="725"/>
      <c r="D84" s="545"/>
      <c r="E84" s="725"/>
      <c r="F84" s="726"/>
      <c r="G84" s="727"/>
      <c r="H84" s="728"/>
      <c r="I84" s="552" t="s">
        <v>4</v>
      </c>
      <c r="J84" s="729"/>
      <c r="K84" s="701" t="s">
        <v>779</v>
      </c>
      <c r="L84" s="722"/>
      <c r="M84" s="722"/>
      <c r="N84" s="722"/>
      <c r="O84" s="722"/>
      <c r="P84" s="722"/>
      <c r="Q84" s="722"/>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730"/>
      <c r="AU84" s="730"/>
      <c r="AV84" s="730"/>
      <c r="AW84" s="730"/>
      <c r="AX84" s="730"/>
      <c r="AY84" s="731"/>
      <c r="AZ84" s="732"/>
      <c r="BA84" s="545"/>
      <c r="BB84" s="545"/>
      <c r="BC84" s="545"/>
      <c r="BD84" s="732"/>
      <c r="BE84" s="733"/>
      <c r="BF84" s="365"/>
      <c r="BG84" s="362"/>
      <c r="BH84" s="362"/>
      <c r="BI84" s="362"/>
      <c r="BJ84" s="365"/>
      <c r="BK84" s="361"/>
      <c r="BL84" s="361"/>
      <c r="BM84" s="361"/>
      <c r="BN84" s="361"/>
      <c r="BO84" s="361"/>
      <c r="BP84" s="372"/>
      <c r="BQ84" s="372"/>
      <c r="BR84" s="367"/>
      <c r="BS84" s="362"/>
      <c r="BT84" s="362"/>
      <c r="BU84" s="362"/>
      <c r="BV84" s="362"/>
      <c r="BW84" s="362"/>
      <c r="BX84" s="362"/>
      <c r="BY84" s="362"/>
      <c r="BZ84" s="362"/>
      <c r="CA84" s="362"/>
      <c r="CB84" s="362"/>
      <c r="CC84" s="362"/>
      <c r="CD84" s="362"/>
      <c r="CE84" s="362"/>
      <c r="CF84" s="362"/>
      <c r="CG84" s="362"/>
      <c r="CH84" s="362"/>
      <c r="CI84" s="362"/>
      <c r="CJ84" s="362"/>
      <c r="CK84" s="362"/>
    </row>
    <row r="85" spans="1:89" s="6" customFormat="1">
      <c r="A85" s="433"/>
      <c r="B85" s="545"/>
      <c r="C85" s="725"/>
      <c r="D85" s="545"/>
      <c r="E85" s="725"/>
      <c r="F85" s="726"/>
      <c r="G85" s="727"/>
      <c r="H85" s="728"/>
      <c r="I85" s="552" t="s">
        <v>5</v>
      </c>
      <c r="J85" s="729"/>
      <c r="K85" s="701" t="s">
        <v>825</v>
      </c>
      <c r="L85" s="722"/>
      <c r="M85" s="722"/>
      <c r="N85" s="722"/>
      <c r="O85" s="722"/>
      <c r="P85" s="722"/>
      <c r="Q85" s="722"/>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730"/>
      <c r="AU85" s="730"/>
      <c r="AV85" s="730"/>
      <c r="AW85" s="730"/>
      <c r="AX85" s="730"/>
      <c r="AY85" s="731"/>
      <c r="AZ85" s="732"/>
      <c r="BA85" s="545"/>
      <c r="BB85" s="545"/>
      <c r="BC85" s="545"/>
      <c r="BD85" s="732"/>
      <c r="BE85" s="733"/>
      <c r="BF85" s="365"/>
      <c r="BG85" s="362"/>
      <c r="BH85" s="362"/>
      <c r="BI85" s="362"/>
      <c r="BJ85" s="365"/>
      <c r="BK85" s="361"/>
      <c r="BL85" s="361"/>
      <c r="BM85" s="361"/>
      <c r="BN85" s="361"/>
      <c r="BO85" s="361"/>
      <c r="BP85" s="363"/>
      <c r="BQ85" s="363"/>
      <c r="BR85" s="367"/>
      <c r="BS85" s="362"/>
      <c r="BT85" s="362"/>
      <c r="BU85" s="362"/>
      <c r="BV85" s="362"/>
      <c r="BW85" s="362"/>
      <c r="BX85" s="362"/>
      <c r="BY85" s="362"/>
      <c r="BZ85" s="362"/>
      <c r="CA85" s="362"/>
      <c r="CB85" s="362"/>
      <c r="CC85" s="362"/>
      <c r="CD85" s="362"/>
      <c r="CE85" s="362"/>
      <c r="CF85" s="362"/>
      <c r="CG85" s="362"/>
      <c r="CH85" s="362"/>
      <c r="CI85" s="362"/>
      <c r="CJ85" s="362"/>
      <c r="CK85" s="362"/>
    </row>
    <row r="86" spans="1:89" s="6" customFormat="1">
      <c r="A86" s="433"/>
      <c r="B86" s="545"/>
      <c r="C86" s="725"/>
      <c r="D86" s="545"/>
      <c r="E86" s="725"/>
      <c r="F86" s="726"/>
      <c r="G86" s="727"/>
      <c r="H86" s="728"/>
      <c r="I86" s="552" t="s">
        <v>6</v>
      </c>
      <c r="J86" s="729"/>
      <c r="K86" s="701" t="s">
        <v>826</v>
      </c>
      <c r="L86" s="722"/>
      <c r="M86" s="722"/>
      <c r="N86" s="722"/>
      <c r="O86" s="722"/>
      <c r="P86" s="722"/>
      <c r="Q86" s="722"/>
      <c r="R86" s="696"/>
      <c r="S86" s="696"/>
      <c r="T86" s="696"/>
      <c r="U86" s="696"/>
      <c r="V86" s="696"/>
      <c r="W86" s="696"/>
      <c r="X86" s="696"/>
      <c r="Y86" s="696"/>
      <c r="Z86" s="696"/>
      <c r="AA86" s="696"/>
      <c r="AB86" s="696"/>
      <c r="AC86" s="696"/>
      <c r="AD86" s="696"/>
      <c r="AE86" s="696"/>
      <c r="AF86" s="696"/>
      <c r="AG86" s="696"/>
      <c r="AH86" s="696"/>
      <c r="AI86" s="696"/>
      <c r="AJ86" s="696"/>
      <c r="AK86" s="696"/>
      <c r="AL86" s="696"/>
      <c r="AM86" s="696"/>
      <c r="AN86" s="696"/>
      <c r="AO86" s="696"/>
      <c r="AP86" s="696"/>
      <c r="AQ86" s="696"/>
      <c r="AR86" s="696"/>
      <c r="AS86" s="696"/>
      <c r="AT86" s="730"/>
      <c r="AU86" s="730"/>
      <c r="AV86" s="730"/>
      <c r="AW86" s="730"/>
      <c r="AX86" s="730"/>
      <c r="AY86" s="731"/>
      <c r="AZ86" s="732"/>
      <c r="BA86" s="545"/>
      <c r="BB86" s="545"/>
      <c r="BC86" s="545"/>
      <c r="BD86" s="732"/>
      <c r="BE86" s="733"/>
      <c r="BF86" s="365"/>
      <c r="BG86" s="362"/>
      <c r="BH86" s="362"/>
      <c r="BI86" s="362"/>
      <c r="BJ86" s="365"/>
      <c r="BK86" s="361"/>
      <c r="BL86" s="361"/>
      <c r="BM86" s="361"/>
      <c r="BN86" s="361"/>
      <c r="BO86" s="361"/>
      <c r="BP86" s="363"/>
      <c r="BQ86" s="363"/>
      <c r="BR86" s="367"/>
      <c r="BS86" s="362"/>
      <c r="BT86" s="362"/>
      <c r="BU86" s="362"/>
      <c r="BV86" s="362"/>
      <c r="BW86" s="362"/>
      <c r="BX86" s="362"/>
      <c r="BY86" s="362"/>
      <c r="BZ86" s="362"/>
      <c r="CA86" s="362"/>
      <c r="CB86" s="362"/>
      <c r="CC86" s="362"/>
      <c r="CD86" s="362"/>
      <c r="CE86" s="362"/>
      <c r="CF86" s="362"/>
      <c r="CG86" s="362"/>
      <c r="CH86" s="362"/>
      <c r="CI86" s="362"/>
      <c r="CJ86" s="362"/>
      <c r="CK86" s="362"/>
    </row>
    <row r="87" spans="1:89" s="6" customFormat="1">
      <c r="A87" s="433"/>
      <c r="B87" s="545"/>
      <c r="C87" s="725"/>
      <c r="D87" s="545"/>
      <c r="E87" s="725"/>
      <c r="F87" s="726"/>
      <c r="G87" s="727"/>
      <c r="H87" s="728"/>
      <c r="I87" s="552" t="s">
        <v>7</v>
      </c>
      <c r="J87" s="729"/>
      <c r="K87" s="701"/>
      <c r="L87" s="722"/>
      <c r="M87" s="722"/>
      <c r="N87" s="722"/>
      <c r="O87" s="722"/>
      <c r="P87" s="722"/>
      <c r="Q87" s="722"/>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730"/>
      <c r="AU87" s="730"/>
      <c r="AV87" s="730"/>
      <c r="AW87" s="730"/>
      <c r="AX87" s="730"/>
      <c r="AY87" s="731"/>
      <c r="AZ87" s="732"/>
      <c r="BA87" s="545"/>
      <c r="BB87" s="545"/>
      <c r="BC87" s="545"/>
      <c r="BD87" s="732"/>
      <c r="BE87" s="733"/>
      <c r="BF87" s="365"/>
      <c r="BG87" s="362"/>
      <c r="BH87" s="362"/>
      <c r="BI87" s="362"/>
      <c r="BJ87" s="365"/>
      <c r="BK87" s="361"/>
      <c r="BL87" s="361"/>
      <c r="BM87" s="361"/>
      <c r="BN87" s="361"/>
      <c r="BO87" s="361"/>
      <c r="BP87" s="363"/>
      <c r="BQ87" s="363"/>
      <c r="BR87" s="367"/>
      <c r="BS87" s="362"/>
      <c r="BT87" s="362"/>
      <c r="BU87" s="362"/>
      <c r="BV87" s="362"/>
      <c r="BW87" s="362"/>
      <c r="BX87" s="362"/>
      <c r="BY87" s="362"/>
      <c r="BZ87" s="362"/>
      <c r="CA87" s="362"/>
      <c r="CB87" s="362"/>
      <c r="CC87" s="362"/>
      <c r="CD87" s="362"/>
      <c r="CE87" s="362"/>
      <c r="CF87" s="362"/>
      <c r="CG87" s="362"/>
      <c r="CH87" s="362"/>
      <c r="CI87" s="362"/>
      <c r="CJ87" s="362"/>
      <c r="CK87" s="362"/>
    </row>
    <row r="88" spans="1:89" s="6" customFormat="1">
      <c r="A88" s="433"/>
      <c r="B88" s="545"/>
      <c r="C88" s="725"/>
      <c r="D88" s="545"/>
      <c r="E88" s="725"/>
      <c r="F88" s="726"/>
      <c r="G88" s="727"/>
      <c r="H88" s="728"/>
      <c r="I88" s="552" t="s">
        <v>8</v>
      </c>
      <c r="J88" s="729"/>
      <c r="K88" s="701"/>
      <c r="L88" s="722"/>
      <c r="M88" s="722"/>
      <c r="N88" s="722"/>
      <c r="O88" s="722"/>
      <c r="P88" s="722"/>
      <c r="Q88" s="722"/>
      <c r="R88" s="696"/>
      <c r="S88" s="696"/>
      <c r="T88" s="696"/>
      <c r="U88" s="696"/>
      <c r="V88" s="696"/>
      <c r="W88" s="696"/>
      <c r="X88" s="696"/>
      <c r="Y88" s="696"/>
      <c r="Z88" s="696"/>
      <c r="AA88" s="696"/>
      <c r="AB88" s="696"/>
      <c r="AC88" s="696"/>
      <c r="AD88" s="696"/>
      <c r="AE88" s="696"/>
      <c r="AF88" s="696"/>
      <c r="AG88" s="696"/>
      <c r="AH88" s="696"/>
      <c r="AI88" s="696"/>
      <c r="AJ88" s="696"/>
      <c r="AK88" s="696"/>
      <c r="AL88" s="696"/>
      <c r="AM88" s="696"/>
      <c r="AN88" s="696"/>
      <c r="AO88" s="696"/>
      <c r="AP88" s="696"/>
      <c r="AQ88" s="696"/>
      <c r="AR88" s="696"/>
      <c r="AS88" s="696"/>
      <c r="AT88" s="730"/>
      <c r="AU88" s="730"/>
      <c r="AV88" s="730"/>
      <c r="AW88" s="730"/>
      <c r="AX88" s="730"/>
      <c r="AY88" s="731"/>
      <c r="AZ88" s="732"/>
      <c r="BA88" s="545"/>
      <c r="BB88" s="545"/>
      <c r="BC88" s="545"/>
      <c r="BD88" s="732"/>
      <c r="BE88" s="733"/>
      <c r="BF88" s="365"/>
      <c r="BG88" s="362"/>
      <c r="BH88" s="362"/>
      <c r="BI88" s="362"/>
      <c r="BJ88" s="365"/>
      <c r="BK88" s="361"/>
      <c r="BL88" s="361"/>
      <c r="BM88" s="361"/>
      <c r="BN88" s="361"/>
      <c r="BO88" s="361"/>
      <c r="BP88" s="363"/>
      <c r="BQ88" s="363"/>
      <c r="BR88" s="367"/>
      <c r="BS88" s="362"/>
      <c r="BT88" s="362"/>
      <c r="BU88" s="362"/>
      <c r="BV88" s="362"/>
      <c r="BW88" s="362"/>
      <c r="BX88" s="362"/>
      <c r="BY88" s="362"/>
      <c r="BZ88" s="362"/>
      <c r="CA88" s="362"/>
      <c r="CB88" s="362"/>
      <c r="CC88" s="362"/>
      <c r="CD88" s="362"/>
      <c r="CE88" s="362"/>
      <c r="CF88" s="362"/>
      <c r="CG88" s="362"/>
      <c r="CH88" s="362"/>
      <c r="CI88" s="362"/>
      <c r="CJ88" s="362"/>
      <c r="CK88" s="362"/>
    </row>
    <row r="89" spans="1:89" s="19" customFormat="1" ht="3.75" customHeight="1">
      <c r="A89" s="433"/>
      <c r="B89" s="489"/>
      <c r="C89" s="675"/>
      <c r="D89" s="489"/>
      <c r="E89" s="675"/>
      <c r="F89" s="679"/>
      <c r="G89" s="720"/>
      <c r="H89" s="721"/>
      <c r="I89" s="507"/>
      <c r="J89" s="722"/>
      <c r="K89" s="722"/>
      <c r="L89" s="722"/>
      <c r="M89" s="722"/>
      <c r="N89" s="722"/>
      <c r="O89" s="722"/>
      <c r="P89" s="722"/>
      <c r="Q89" s="722"/>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723"/>
      <c r="AQ89" s="723"/>
      <c r="AR89" s="723"/>
      <c r="AS89" s="723"/>
      <c r="AT89" s="723"/>
      <c r="AU89" s="723"/>
      <c r="AV89" s="723"/>
      <c r="AW89" s="723"/>
      <c r="AX89" s="723"/>
      <c r="AY89" s="724"/>
      <c r="AZ89" s="689"/>
      <c r="BA89" s="489"/>
      <c r="BB89" s="489"/>
      <c r="BC89" s="489"/>
      <c r="BD89" s="689"/>
      <c r="BE89" s="702"/>
      <c r="BF89" s="62"/>
      <c r="BG89" s="57"/>
      <c r="BH89" s="57"/>
      <c r="BI89" s="57"/>
      <c r="BJ89" s="62"/>
      <c r="BK89" s="58"/>
      <c r="BL89" s="58"/>
      <c r="BM89" s="58"/>
      <c r="BN89" s="58"/>
      <c r="BO89" s="58"/>
      <c r="BP89" s="131"/>
      <c r="BQ89" s="131"/>
      <c r="BR89" s="84"/>
      <c r="BS89" s="57"/>
      <c r="BT89" s="57"/>
      <c r="BU89" s="57"/>
      <c r="BV89" s="57"/>
      <c r="BW89" s="57"/>
      <c r="BX89" s="57"/>
      <c r="BY89" s="57"/>
      <c r="BZ89" s="57"/>
      <c r="CA89" s="57"/>
      <c r="CB89" s="57"/>
      <c r="CC89" s="57"/>
      <c r="CD89" s="57"/>
      <c r="CE89" s="57"/>
      <c r="CF89" s="57"/>
      <c r="CG89" s="57"/>
      <c r="CH89" s="57"/>
      <c r="CI89" s="57"/>
      <c r="CJ89" s="57"/>
      <c r="CK89" s="57"/>
    </row>
    <row r="90" spans="1:89" s="19" customFormat="1">
      <c r="A90" s="433"/>
      <c r="B90" s="489"/>
      <c r="C90" s="675"/>
      <c r="D90" s="489"/>
      <c r="E90" s="675"/>
      <c r="F90" s="679"/>
      <c r="G90" s="714" t="str">
        <f>CONCATENATE(E79,".3")</f>
        <v>6.4.3</v>
      </c>
      <c r="H90" s="715"/>
      <c r="I90" s="686" t="s">
        <v>328</v>
      </c>
      <c r="J90" s="716"/>
      <c r="K90" s="716"/>
      <c r="L90" s="716"/>
      <c r="M90" s="716"/>
      <c r="N90" s="716"/>
      <c r="O90" s="716"/>
      <c r="P90" s="716"/>
      <c r="Q90" s="716"/>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7"/>
      <c r="AQ90" s="717"/>
      <c r="AR90" s="717"/>
      <c r="AS90" s="717"/>
      <c r="AT90" s="717"/>
      <c r="AU90" s="717"/>
      <c r="AV90" s="717"/>
      <c r="AW90" s="717"/>
      <c r="AX90" s="717"/>
      <c r="AY90" s="719"/>
      <c r="AZ90" s="689"/>
      <c r="BA90" s="1069"/>
      <c r="BB90" s="1070"/>
      <c r="BC90" s="1071"/>
      <c r="BD90" s="689"/>
      <c r="BE90" s="702"/>
      <c r="BF90" s="62"/>
      <c r="BG90" s="57"/>
      <c r="BH90" s="57"/>
      <c r="BI90" s="57"/>
      <c r="BJ90" s="365"/>
      <c r="BK90" s="361"/>
      <c r="BL90" s="361"/>
      <c r="BM90" s="361"/>
      <c r="BN90" s="361"/>
      <c r="BO90" s="361"/>
      <c r="BP90" s="124" t="str">
        <f>IF(OR(BA90="x",BA90=""),"",IF(AND($BO$28=1,BK90&lt;&gt;""),1,IF(AND($BO$28=2,BL90&lt;&gt;""),1,IF(AND($BO$28=3,BM90&lt;&gt;""),1,IF(AND($BO$28=4,BN90&lt;&gt;""),1,IF(AND($BO$28=5,BO90&lt;&gt;""),1,0))))))</f>
        <v/>
      </c>
      <c r="BQ90" s="65">
        <f>IF(BR81=0,0,IF(OR(BA90="x",BA90=""),0,BA90))</f>
        <v>0</v>
      </c>
      <c r="BR90" s="367"/>
      <c r="BS90" s="57"/>
      <c r="BT90" s="57"/>
      <c r="BU90" s="57"/>
      <c r="BV90" s="57"/>
      <c r="BW90" s="57"/>
      <c r="BX90" s="57"/>
      <c r="BY90" s="57"/>
      <c r="BZ90" s="57"/>
      <c r="CA90" s="57"/>
      <c r="CB90" s="57"/>
      <c r="CC90" s="57"/>
      <c r="CD90" s="57"/>
      <c r="CE90" s="57"/>
      <c r="CF90" s="57"/>
      <c r="CG90" s="57"/>
      <c r="CH90" s="57"/>
      <c r="CI90" s="57"/>
      <c r="CJ90" s="57"/>
      <c r="CK90" s="57"/>
    </row>
    <row r="91" spans="1:89" s="19" customFormat="1" ht="3.75" customHeight="1">
      <c r="A91" s="433"/>
      <c r="B91" s="489"/>
      <c r="C91" s="675"/>
      <c r="D91" s="489"/>
      <c r="E91" s="675"/>
      <c r="F91" s="679"/>
      <c r="G91" s="720"/>
      <c r="H91" s="721"/>
      <c r="I91" s="507"/>
      <c r="J91" s="722"/>
      <c r="K91" s="722"/>
      <c r="L91" s="722"/>
      <c r="M91" s="722"/>
      <c r="N91" s="722"/>
      <c r="O91" s="722"/>
      <c r="P91" s="722"/>
      <c r="Q91" s="722"/>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723"/>
      <c r="AQ91" s="723"/>
      <c r="AR91" s="723"/>
      <c r="AS91" s="723"/>
      <c r="AT91" s="723"/>
      <c r="AU91" s="723"/>
      <c r="AV91" s="723"/>
      <c r="AW91" s="723"/>
      <c r="AX91" s="723"/>
      <c r="AY91" s="724"/>
      <c r="AZ91" s="689"/>
      <c r="BA91" s="489"/>
      <c r="BB91" s="489"/>
      <c r="BC91" s="489"/>
      <c r="BD91" s="689"/>
      <c r="BE91" s="702"/>
      <c r="BF91" s="62"/>
      <c r="BG91" s="57"/>
      <c r="BH91" s="57"/>
      <c r="BI91" s="57"/>
      <c r="BJ91" s="365"/>
      <c r="BK91" s="361"/>
      <c r="BL91" s="361"/>
      <c r="BM91" s="361"/>
      <c r="BN91" s="361"/>
      <c r="BO91" s="361"/>
      <c r="BP91" s="78"/>
      <c r="BQ91" s="78"/>
      <c r="BR91" s="84"/>
      <c r="BS91" s="57"/>
      <c r="BT91" s="57"/>
      <c r="BU91" s="57"/>
      <c r="BV91" s="57"/>
      <c r="BW91" s="57"/>
      <c r="BX91" s="57"/>
      <c r="BY91" s="57"/>
      <c r="BZ91" s="57"/>
      <c r="CA91" s="57"/>
      <c r="CB91" s="57"/>
      <c r="CC91" s="57"/>
      <c r="CD91" s="57"/>
      <c r="CE91" s="57"/>
      <c r="CF91" s="57"/>
      <c r="CG91" s="57"/>
      <c r="CH91" s="57"/>
      <c r="CI91" s="57"/>
      <c r="CJ91" s="57"/>
      <c r="CK91" s="57"/>
    </row>
    <row r="92" spans="1:89" s="19" customFormat="1">
      <c r="A92" s="433"/>
      <c r="B92" s="489"/>
      <c r="C92" s="675"/>
      <c r="D92" s="489"/>
      <c r="E92" s="675"/>
      <c r="F92" s="679"/>
      <c r="G92" s="714" t="str">
        <f>CONCATENATE(E79,".4")</f>
        <v>6.4.4</v>
      </c>
      <c r="H92" s="715"/>
      <c r="I92" s="686" t="s">
        <v>9</v>
      </c>
      <c r="J92" s="716"/>
      <c r="K92" s="716"/>
      <c r="L92" s="716"/>
      <c r="M92" s="716"/>
      <c r="N92" s="716"/>
      <c r="O92" s="716"/>
      <c r="P92" s="716"/>
      <c r="Q92" s="716"/>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7"/>
      <c r="AQ92" s="717"/>
      <c r="AR92" s="717"/>
      <c r="AS92" s="717"/>
      <c r="AT92" s="717"/>
      <c r="AU92" s="717"/>
      <c r="AV92" s="717"/>
      <c r="AW92" s="717"/>
      <c r="AX92" s="717"/>
      <c r="AY92" s="719"/>
      <c r="AZ92" s="689"/>
      <c r="BA92" s="1069"/>
      <c r="BB92" s="1070"/>
      <c r="BC92" s="1071"/>
      <c r="BD92" s="689"/>
      <c r="BE92" s="702"/>
      <c r="BF92" s="62"/>
      <c r="BG92" s="57"/>
      <c r="BH92" s="57"/>
      <c r="BI92" s="57"/>
      <c r="BJ92" s="365"/>
      <c r="BK92" s="361"/>
      <c r="BL92" s="361"/>
      <c r="BM92" s="361"/>
      <c r="BN92" s="361"/>
      <c r="BO92" s="361"/>
      <c r="BP92" s="124" t="str">
        <f>IF(OR(BA92="x",BA92=""),"",IF(AND($BO$28=1,BK92&lt;&gt;""),1,IF(AND($BO$28=2,BL92&lt;&gt;""),1,IF(AND($BO$28=3,BM92&lt;&gt;""),1,IF(AND($BO$28=4,BN92&lt;&gt;""),1,IF(AND($BO$28=5,BO92&lt;&gt;""),1,0))))))</f>
        <v/>
      </c>
      <c r="BQ92" s="65">
        <f>IF(BR81=0,0,IF(OR(BA92="x",BA92=""),0,BA92))</f>
        <v>0</v>
      </c>
      <c r="BR92" s="367"/>
      <c r="BS92" s="57"/>
      <c r="BT92" s="57"/>
      <c r="BU92" s="57"/>
      <c r="BV92" s="57"/>
      <c r="BW92" s="57"/>
      <c r="BX92" s="57"/>
      <c r="BY92" s="57"/>
      <c r="BZ92" s="57"/>
      <c r="CA92" s="57"/>
      <c r="CB92" s="57"/>
      <c r="CC92" s="57"/>
      <c r="CD92" s="57"/>
      <c r="CE92" s="57"/>
      <c r="CF92" s="57"/>
      <c r="CG92" s="57"/>
      <c r="CH92" s="57"/>
      <c r="CI92" s="57"/>
      <c r="CJ92" s="57"/>
      <c r="CK92" s="57"/>
    </row>
    <row r="93" spans="1:89" s="19" customFormat="1" ht="3.75" customHeight="1">
      <c r="A93" s="433"/>
      <c r="B93" s="489"/>
      <c r="C93" s="675"/>
      <c r="D93" s="489"/>
      <c r="E93" s="675"/>
      <c r="F93" s="679"/>
      <c r="G93" s="720"/>
      <c r="H93" s="691"/>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8"/>
      <c r="AZ93" s="689"/>
      <c r="BA93" s="489"/>
      <c r="BB93" s="489"/>
      <c r="BC93" s="489"/>
      <c r="BD93" s="689"/>
      <c r="BE93" s="702"/>
      <c r="BF93" s="62"/>
      <c r="BG93" s="57"/>
      <c r="BH93" s="57"/>
      <c r="BI93" s="57"/>
      <c r="BJ93" s="365"/>
      <c r="BK93" s="361"/>
      <c r="BL93" s="361"/>
      <c r="BM93" s="361"/>
      <c r="BN93" s="361"/>
      <c r="BO93" s="361"/>
      <c r="BP93" s="78"/>
      <c r="BQ93" s="78"/>
      <c r="BR93" s="84"/>
      <c r="BS93" s="57"/>
      <c r="BT93" s="57"/>
      <c r="BU93" s="57"/>
      <c r="BV93" s="57"/>
      <c r="BW93" s="57"/>
      <c r="BX93" s="57"/>
      <c r="BY93" s="57"/>
      <c r="BZ93" s="57"/>
      <c r="CA93" s="57"/>
      <c r="CB93" s="57"/>
      <c r="CC93" s="57"/>
      <c r="CD93" s="57"/>
      <c r="CE93" s="57"/>
      <c r="CF93" s="57"/>
      <c r="CG93" s="57"/>
      <c r="CH93" s="57"/>
      <c r="CI93" s="57"/>
      <c r="CJ93" s="57"/>
      <c r="CK93" s="57"/>
    </row>
    <row r="94" spans="1:89" s="19" customFormat="1">
      <c r="A94" s="433"/>
      <c r="B94" s="489"/>
      <c r="C94" s="675"/>
      <c r="D94" s="489"/>
      <c r="E94" s="675"/>
      <c r="F94" s="679"/>
      <c r="G94" s="712"/>
      <c r="H94" s="734"/>
      <c r="I94" s="735"/>
      <c r="J94" s="735"/>
      <c r="K94" s="735"/>
      <c r="L94" s="735"/>
      <c r="M94" s="735"/>
      <c r="N94" s="735"/>
      <c r="O94" s="735"/>
      <c r="P94" s="735"/>
      <c r="Q94" s="735"/>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735"/>
      <c r="AP94" s="489"/>
      <c r="AQ94" s="489"/>
      <c r="AR94" s="489"/>
      <c r="AS94" s="489"/>
      <c r="AT94" s="489"/>
      <c r="AU94" s="489"/>
      <c r="AV94" s="489"/>
      <c r="AW94" s="489"/>
      <c r="AX94" s="489"/>
      <c r="AY94" s="489"/>
      <c r="AZ94" s="689"/>
      <c r="BA94" s="489"/>
      <c r="BB94" s="489"/>
      <c r="BC94" s="489"/>
      <c r="BD94" s="689"/>
      <c r="BE94" s="702"/>
      <c r="BF94" s="62"/>
      <c r="BG94" s="57"/>
      <c r="BH94" s="57"/>
      <c r="BI94" s="57"/>
      <c r="BJ94" s="62"/>
      <c r="BK94" s="265" t="s">
        <v>228</v>
      </c>
      <c r="BL94" s="266"/>
      <c r="BM94" s="266"/>
      <c r="BN94" s="266"/>
      <c r="BO94" s="267"/>
      <c r="BP94" s="131"/>
      <c r="BQ94" s="131"/>
      <c r="BR94" s="84"/>
      <c r="BS94" s="57"/>
      <c r="BT94" s="57"/>
      <c r="BU94" s="57"/>
      <c r="BV94" s="57"/>
      <c r="BW94" s="57"/>
      <c r="BX94" s="57"/>
      <c r="BY94" s="57"/>
      <c r="BZ94" s="57"/>
      <c r="CA94" s="57"/>
      <c r="CB94" s="57"/>
      <c r="CC94" s="57"/>
      <c r="CD94" s="57"/>
      <c r="CE94" s="57"/>
      <c r="CF94" s="57"/>
      <c r="CG94" s="57"/>
      <c r="CH94" s="57"/>
      <c r="CI94" s="57"/>
      <c r="CJ94" s="57"/>
      <c r="CK94" s="57"/>
    </row>
    <row r="95" spans="1:89" s="19" customFormat="1">
      <c r="A95" s="433"/>
      <c r="B95" s="489"/>
      <c r="C95" s="675"/>
      <c r="D95" s="489"/>
      <c r="E95" s="676" t="str">
        <f>CONCATENATE($C$29,"5")</f>
        <v>6.5</v>
      </c>
      <c r="F95" s="677"/>
      <c r="G95" s="1074" t="str">
        <f>IF(F21="","",F21)</f>
        <v>Business Code of Conduct and Supplier Policy</v>
      </c>
      <c r="H95" s="1075"/>
      <c r="I95" s="1075"/>
      <c r="J95" s="1075"/>
      <c r="K95" s="1075"/>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6"/>
      <c r="AQ95" s="1076"/>
      <c r="AR95" s="1076"/>
      <c r="AS95" s="1076"/>
      <c r="AT95" s="1076"/>
      <c r="AU95" s="1076"/>
      <c r="AV95" s="1076"/>
      <c r="AW95" s="1076"/>
      <c r="AX95" s="1076"/>
      <c r="AY95" s="1076"/>
      <c r="AZ95" s="1077" t="str">
        <f>IF(BA97="N",BQ95,IF(BR97=0,"",IF(BA97="Y",SUM(BQ95/BP95),"")))</f>
        <v/>
      </c>
      <c r="BA95" s="1077"/>
      <c r="BB95" s="1077"/>
      <c r="BC95" s="1077"/>
      <c r="BD95" s="1078"/>
      <c r="BE95" s="678"/>
      <c r="BF95" s="62"/>
      <c r="BG95" s="57"/>
      <c r="BH95" s="57"/>
      <c r="BI95" s="57"/>
      <c r="BJ95" s="60" t="s">
        <v>227</v>
      </c>
      <c r="BK95" s="60">
        <v>1</v>
      </c>
      <c r="BL95" s="163">
        <v>2</v>
      </c>
      <c r="BM95" s="60">
        <v>3</v>
      </c>
      <c r="BN95" s="60">
        <v>4</v>
      </c>
      <c r="BO95" s="60">
        <v>5</v>
      </c>
      <c r="BP95" s="65">
        <f>IF(BA97="N",8,IF(BR97=0,0,IF(BP97="",0,8)))</f>
        <v>0</v>
      </c>
      <c r="BQ95" s="65">
        <f>SUM(BQ97:BQ108)</f>
        <v>0</v>
      </c>
      <c r="BR95" s="164" t="str">
        <f>IF(BA97="N",0,IF(BP95=0,"",IF(SUM(BQ95/BP95)&gt;1,1,SUM(BQ95/BP95))))</f>
        <v/>
      </c>
      <c r="BS95" s="57"/>
      <c r="BT95" s="57"/>
      <c r="BU95" s="57"/>
      <c r="BV95" s="57"/>
      <c r="BW95" s="57"/>
      <c r="BX95" s="57"/>
      <c r="BY95" s="57"/>
      <c r="BZ95" s="57"/>
      <c r="CA95" s="57"/>
      <c r="CB95" s="57"/>
      <c r="CC95" s="57"/>
      <c r="CD95" s="57"/>
      <c r="CE95" s="57"/>
      <c r="CF95" s="57"/>
      <c r="CG95" s="57"/>
      <c r="CH95" s="57"/>
      <c r="CI95" s="57"/>
      <c r="CJ95" s="57"/>
      <c r="CK95" s="57"/>
    </row>
    <row r="96" spans="1:89" s="19" customFormat="1" ht="3.75" customHeight="1">
      <c r="A96" s="433"/>
      <c r="B96" s="489"/>
      <c r="C96" s="675"/>
      <c r="D96" s="489"/>
      <c r="E96" s="675"/>
      <c r="F96" s="679"/>
      <c r="G96" s="712"/>
      <c r="H96" s="713"/>
      <c r="I96" s="713"/>
      <c r="J96" s="713"/>
      <c r="K96" s="713"/>
      <c r="L96" s="713"/>
      <c r="M96" s="713"/>
      <c r="N96" s="713"/>
      <c r="O96" s="713"/>
      <c r="P96" s="713"/>
      <c r="Q96" s="713"/>
      <c r="R96" s="713"/>
      <c r="S96" s="713"/>
      <c r="T96" s="713"/>
      <c r="U96" s="713"/>
      <c r="V96" s="713"/>
      <c r="W96" s="713"/>
      <c r="X96" s="713"/>
      <c r="Y96" s="713"/>
      <c r="Z96" s="713"/>
      <c r="AA96" s="713"/>
      <c r="AB96" s="713"/>
      <c r="AC96" s="713"/>
      <c r="AD96" s="713"/>
      <c r="AE96" s="713"/>
      <c r="AF96" s="713"/>
      <c r="AG96" s="713"/>
      <c r="AH96" s="713"/>
      <c r="AI96" s="713"/>
      <c r="AJ96" s="713"/>
      <c r="AK96" s="713"/>
      <c r="AL96" s="713"/>
      <c r="AM96" s="713"/>
      <c r="AN96" s="713"/>
      <c r="AO96" s="713"/>
      <c r="AP96" s="681"/>
      <c r="AQ96" s="681"/>
      <c r="AR96" s="681"/>
      <c r="AS96" s="681"/>
      <c r="AT96" s="681"/>
      <c r="AU96" s="681"/>
      <c r="AV96" s="681"/>
      <c r="AW96" s="681"/>
      <c r="AX96" s="681"/>
      <c r="AY96" s="681"/>
      <c r="AZ96" s="682"/>
      <c r="BA96" s="682"/>
      <c r="BB96" s="682"/>
      <c r="BC96" s="682"/>
      <c r="BD96" s="683"/>
      <c r="BE96" s="702"/>
      <c r="BF96" s="62"/>
      <c r="BG96" s="57"/>
      <c r="BH96" s="57"/>
      <c r="BI96" s="57"/>
      <c r="BJ96" s="85"/>
      <c r="BK96" s="77"/>
      <c r="BL96" s="77"/>
      <c r="BM96" s="58"/>
      <c r="BN96" s="58"/>
      <c r="BO96" s="58"/>
      <c r="BP96" s="78"/>
      <c r="BQ96" s="78"/>
      <c r="BR96" s="79"/>
      <c r="BS96" s="57"/>
      <c r="BT96" s="57"/>
      <c r="BU96" s="57"/>
      <c r="BV96" s="57"/>
      <c r="BW96" s="57"/>
      <c r="BX96" s="57"/>
      <c r="BY96" s="57"/>
      <c r="BZ96" s="57"/>
      <c r="CA96" s="57"/>
      <c r="CB96" s="57"/>
      <c r="CC96" s="57"/>
      <c r="CD96" s="57"/>
      <c r="CE96" s="57"/>
      <c r="CF96" s="57"/>
      <c r="CG96" s="57"/>
      <c r="CH96" s="57"/>
      <c r="CI96" s="57"/>
      <c r="CJ96" s="57"/>
      <c r="CK96" s="57"/>
    </row>
    <row r="97" spans="1:89" s="19" customFormat="1">
      <c r="A97" s="433"/>
      <c r="B97" s="489"/>
      <c r="C97" s="675"/>
      <c r="D97" s="489"/>
      <c r="E97" s="675"/>
      <c r="F97" s="679"/>
      <c r="G97" s="714" t="str">
        <f>CONCATENATE(E95,".1")</f>
        <v>6.5.1</v>
      </c>
      <c r="H97" s="715"/>
      <c r="I97" s="686" t="s">
        <v>552</v>
      </c>
      <c r="J97" s="716"/>
      <c r="K97" s="716"/>
      <c r="L97" s="716"/>
      <c r="M97" s="716"/>
      <c r="N97" s="716"/>
      <c r="O97" s="716"/>
      <c r="P97" s="716"/>
      <c r="Q97" s="716"/>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7"/>
      <c r="AQ97" s="717"/>
      <c r="AR97" s="717"/>
      <c r="AS97" s="717"/>
      <c r="AT97" s="717"/>
      <c r="AU97" s="717"/>
      <c r="AV97" s="717"/>
      <c r="AW97" s="718" t="s">
        <v>12</v>
      </c>
      <c r="AX97" s="717"/>
      <c r="AY97" s="719"/>
      <c r="AZ97" s="689"/>
      <c r="BA97" s="1069"/>
      <c r="BB97" s="1070"/>
      <c r="BC97" s="1071"/>
      <c r="BD97" s="689"/>
      <c r="BE97" s="702"/>
      <c r="BF97" s="62"/>
      <c r="BG97" s="57"/>
      <c r="BH97" s="57"/>
      <c r="BI97" s="57"/>
      <c r="BJ97" s="64" t="s">
        <v>88</v>
      </c>
      <c r="BK97" s="76" t="s">
        <v>16</v>
      </c>
      <c r="BL97" s="76" t="s">
        <v>16</v>
      </c>
      <c r="BM97" s="76"/>
      <c r="BN97" s="76" t="s">
        <v>16</v>
      </c>
      <c r="BO97" s="76" t="s">
        <v>16</v>
      </c>
      <c r="BP97" s="124" t="str">
        <f>IF(OR(BA97="x",BA97=""),"",IF(AND($BO$28=1,BK97&lt;&gt;""),1,IF(AND($BO$28=2,BL97&lt;&gt;""),1,IF(AND($BO$28=3,BM97&lt;&gt;""),1,IF(AND($BO$28=4,BN97&lt;&gt;""),1,IF(AND($BO$28=5,BO97&lt;&gt;""),1,0))))))</f>
        <v/>
      </c>
      <c r="BQ97" s="65">
        <f>IF(BR97=0,0,IF(OR(BA97="x",BA97=""),0,IF(BA97="Y",2,0)))</f>
        <v>0</v>
      </c>
      <c r="BR97" s="126">
        <f>IF(BA97="N",0,SUM(BK98:BO98))</f>
        <v>1</v>
      </c>
      <c r="BS97" s="57"/>
      <c r="BT97" s="57"/>
      <c r="BU97" s="57"/>
      <c r="BV97" s="57"/>
      <c r="BW97" s="57"/>
      <c r="BX97" s="57"/>
      <c r="BY97" s="57"/>
      <c r="BZ97" s="57"/>
      <c r="CA97" s="57"/>
      <c r="CB97" s="57"/>
      <c r="CC97" s="57"/>
      <c r="CD97" s="57"/>
      <c r="CE97" s="57"/>
      <c r="CF97" s="57"/>
      <c r="CG97" s="57"/>
      <c r="CH97" s="57"/>
      <c r="CI97" s="57"/>
      <c r="CJ97" s="57"/>
      <c r="CK97" s="57"/>
    </row>
    <row r="98" spans="1:89" s="19" customFormat="1" ht="3.5" customHeight="1">
      <c r="A98" s="433"/>
      <c r="B98" s="489"/>
      <c r="C98" s="675"/>
      <c r="D98" s="489"/>
      <c r="E98" s="675"/>
      <c r="F98" s="679"/>
      <c r="G98" s="720"/>
      <c r="H98" s="721"/>
      <c r="I98" s="507"/>
      <c r="J98" s="722"/>
      <c r="K98" s="722"/>
      <c r="L98" s="722"/>
      <c r="M98" s="722"/>
      <c r="N98" s="722"/>
      <c r="O98" s="722"/>
      <c r="P98" s="722"/>
      <c r="Q98" s="722"/>
      <c r="R98" s="723"/>
      <c r="S98" s="723"/>
      <c r="T98" s="723"/>
      <c r="U98" s="723"/>
      <c r="V98" s="723"/>
      <c r="W98" s="723"/>
      <c r="X98" s="723"/>
      <c r="Y98" s="723"/>
      <c r="Z98" s="723"/>
      <c r="AA98" s="723"/>
      <c r="AB98" s="723"/>
      <c r="AC98" s="723"/>
      <c r="AD98" s="723"/>
      <c r="AE98" s="723"/>
      <c r="AF98" s="723"/>
      <c r="AG98" s="723"/>
      <c r="AH98" s="723"/>
      <c r="AI98" s="723"/>
      <c r="AJ98" s="723"/>
      <c r="AK98" s="723"/>
      <c r="AL98" s="723"/>
      <c r="AM98" s="723"/>
      <c r="AN98" s="723"/>
      <c r="AO98" s="723"/>
      <c r="AP98" s="723"/>
      <c r="AQ98" s="723"/>
      <c r="AR98" s="723"/>
      <c r="AS98" s="723"/>
      <c r="AT98" s="723"/>
      <c r="AU98" s="723"/>
      <c r="AV98" s="723"/>
      <c r="AW98" s="723"/>
      <c r="AX98" s="723"/>
      <c r="AY98" s="724"/>
      <c r="AZ98" s="689"/>
      <c r="BA98" s="489"/>
      <c r="BB98" s="489"/>
      <c r="BC98" s="489"/>
      <c r="BD98" s="689"/>
      <c r="BE98" s="702"/>
      <c r="BF98" s="62"/>
      <c r="BG98" s="57"/>
      <c r="BH98" s="57"/>
      <c r="BI98" s="57"/>
      <c r="BJ98" s="125"/>
      <c r="BK98" s="126">
        <f>IF(AND($BO$28=1,BK97&lt;&gt;""),1,0)</f>
        <v>1</v>
      </c>
      <c r="BL98" s="126">
        <f>IF(AND($BO$28=2,BL97&lt;&gt;""),1,0)</f>
        <v>0</v>
      </c>
      <c r="BM98" s="126">
        <f>IF(AND($BO$28=3,BM97&lt;&gt;""),1,0)</f>
        <v>0</v>
      </c>
      <c r="BN98" s="126">
        <f>IF(AND($BO$28=4,BN97&lt;&gt;""),1,0)</f>
        <v>0</v>
      </c>
      <c r="BO98" s="126">
        <f>IF(AND($BO$28=5,BO97&lt;&gt;""),1,0)</f>
        <v>0</v>
      </c>
      <c r="BP98" s="78"/>
      <c r="BQ98" s="78"/>
      <c r="BR98" s="84"/>
      <c r="BS98" s="57"/>
      <c r="BT98" s="57"/>
      <c r="BU98" s="57"/>
      <c r="BV98" s="57"/>
      <c r="BW98" s="57"/>
      <c r="BX98" s="57"/>
      <c r="BY98" s="57"/>
      <c r="BZ98" s="57"/>
      <c r="CA98" s="57"/>
      <c r="CB98" s="57"/>
      <c r="CC98" s="57"/>
      <c r="CD98" s="57"/>
      <c r="CE98" s="57"/>
      <c r="CF98" s="57"/>
      <c r="CG98" s="57"/>
      <c r="CH98" s="57"/>
      <c r="CI98" s="57"/>
      <c r="CJ98" s="57"/>
      <c r="CK98" s="57"/>
    </row>
    <row r="99" spans="1:89" s="19" customFormat="1">
      <c r="A99" s="433"/>
      <c r="B99" s="489"/>
      <c r="C99" s="675"/>
      <c r="D99" s="489"/>
      <c r="E99" s="675"/>
      <c r="F99" s="679"/>
      <c r="G99" s="714" t="str">
        <f>CONCATENATE(E95,".2")</f>
        <v>6.5.2</v>
      </c>
      <c r="H99" s="715"/>
      <c r="I99" s="686" t="s">
        <v>329</v>
      </c>
      <c r="J99" s="716"/>
      <c r="K99" s="716"/>
      <c r="L99" s="716"/>
      <c r="M99" s="716"/>
      <c r="N99" s="716"/>
      <c r="O99" s="716"/>
      <c r="P99" s="716"/>
      <c r="Q99" s="716"/>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7"/>
      <c r="AQ99" s="717"/>
      <c r="AR99" s="717"/>
      <c r="AS99" s="717"/>
      <c r="AT99" s="717"/>
      <c r="AU99" s="717"/>
      <c r="AV99" s="717"/>
      <c r="AW99" s="717"/>
      <c r="AX99" s="717"/>
      <c r="AY99" s="719"/>
      <c r="AZ99" s="689"/>
      <c r="BA99" s="1069"/>
      <c r="BB99" s="1070"/>
      <c r="BC99" s="1071"/>
      <c r="BD99" s="689"/>
      <c r="BE99" s="702"/>
      <c r="BF99" s="62"/>
      <c r="BG99" s="57"/>
      <c r="BH99" s="57"/>
      <c r="BI99" s="57"/>
      <c r="BJ99" s="365"/>
      <c r="BK99" s="361"/>
      <c r="BL99" s="361"/>
      <c r="BM99" s="361"/>
      <c r="BN99" s="361"/>
      <c r="BO99" s="361"/>
      <c r="BP99" s="124" t="str">
        <f>IF(OR(BA99="x",BA99=""),"",IF(AND($BO$28=1,BK99&lt;&gt;""),1,IF(AND($BO$28=2,BL99&lt;&gt;""),1,IF(AND($BO$28=3,BM99&lt;&gt;""),1,IF(AND($BO$28=4,BN99&lt;&gt;""),1,IF(AND($BO$28=5,BO99&lt;&gt;""),1,0))))))</f>
        <v/>
      </c>
      <c r="BQ99" s="65">
        <f>IF(BR97=0,0,IF(OR(BA99="x",BA99=""),0,BA99))</f>
        <v>0</v>
      </c>
      <c r="BR99" s="367"/>
      <c r="BS99" s="57"/>
      <c r="BT99" s="57"/>
      <c r="BU99" s="57"/>
      <c r="BV99" s="57"/>
      <c r="BW99" s="57"/>
      <c r="BX99" s="57"/>
      <c r="BY99" s="57"/>
      <c r="BZ99" s="57"/>
      <c r="CA99" s="57"/>
      <c r="CB99" s="57"/>
      <c r="CC99" s="57"/>
      <c r="CD99" s="57"/>
      <c r="CE99" s="57"/>
      <c r="CF99" s="57"/>
      <c r="CG99" s="57"/>
      <c r="CH99" s="57"/>
      <c r="CI99" s="57"/>
      <c r="CJ99" s="57"/>
      <c r="CK99" s="57"/>
    </row>
    <row r="100" spans="1:89" s="6" customFormat="1">
      <c r="A100" s="433"/>
      <c r="B100" s="545"/>
      <c r="C100" s="725"/>
      <c r="D100" s="545"/>
      <c r="E100" s="725"/>
      <c r="F100" s="726"/>
      <c r="G100" s="727"/>
      <c r="H100" s="728"/>
      <c r="I100" s="552" t="s">
        <v>4</v>
      </c>
      <c r="J100" s="729"/>
      <c r="K100" s="701" t="s">
        <v>823</v>
      </c>
      <c r="L100" s="722"/>
      <c r="M100" s="722"/>
      <c r="N100" s="722"/>
      <c r="O100" s="722"/>
      <c r="P100" s="722"/>
      <c r="Q100" s="722"/>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730"/>
      <c r="AU100" s="730"/>
      <c r="AV100" s="730"/>
      <c r="AW100" s="730"/>
      <c r="AX100" s="730"/>
      <c r="AY100" s="731"/>
      <c r="AZ100" s="732"/>
      <c r="BA100" s="545"/>
      <c r="BB100" s="545"/>
      <c r="BC100" s="545"/>
      <c r="BD100" s="732"/>
      <c r="BE100" s="733"/>
      <c r="BF100" s="365"/>
      <c r="BG100" s="362"/>
      <c r="BH100" s="362"/>
      <c r="BI100" s="362"/>
      <c r="BJ100" s="365"/>
      <c r="BK100" s="361"/>
      <c r="BL100" s="361"/>
      <c r="BM100" s="361"/>
      <c r="BN100" s="361"/>
      <c r="BO100" s="361"/>
      <c r="BP100" s="372"/>
      <c r="BQ100" s="372"/>
      <c r="BR100" s="367"/>
      <c r="BS100" s="362"/>
      <c r="BT100" s="362"/>
      <c r="BU100" s="362"/>
      <c r="BV100" s="362"/>
      <c r="BW100" s="362"/>
      <c r="BX100" s="362"/>
      <c r="BY100" s="362"/>
      <c r="BZ100" s="362"/>
      <c r="CA100" s="362"/>
      <c r="CB100" s="362"/>
      <c r="CC100" s="362"/>
      <c r="CD100" s="362"/>
      <c r="CE100" s="362"/>
      <c r="CF100" s="362"/>
      <c r="CG100" s="362"/>
      <c r="CH100" s="362"/>
      <c r="CI100" s="362"/>
      <c r="CJ100" s="362"/>
      <c r="CK100" s="362"/>
    </row>
    <row r="101" spans="1:89" s="6" customFormat="1">
      <c r="A101" s="433"/>
      <c r="B101" s="545"/>
      <c r="C101" s="725"/>
      <c r="D101" s="545"/>
      <c r="E101" s="725"/>
      <c r="F101" s="726"/>
      <c r="G101" s="727"/>
      <c r="H101" s="728"/>
      <c r="I101" s="552"/>
      <c r="J101" s="729"/>
      <c r="K101" s="701" t="s">
        <v>821</v>
      </c>
      <c r="L101" s="722"/>
      <c r="M101" s="722"/>
      <c r="N101" s="722"/>
      <c r="O101" s="722"/>
      <c r="P101" s="722"/>
      <c r="Q101" s="722"/>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730"/>
      <c r="AU101" s="730"/>
      <c r="AV101" s="730"/>
      <c r="AW101" s="730"/>
      <c r="AX101" s="730"/>
      <c r="AY101" s="731"/>
      <c r="AZ101" s="732"/>
      <c r="BA101" s="545"/>
      <c r="BB101" s="545"/>
      <c r="BC101" s="545"/>
      <c r="BD101" s="732"/>
      <c r="BE101" s="733"/>
      <c r="BF101" s="365"/>
      <c r="BG101" s="362"/>
      <c r="BH101" s="362"/>
      <c r="BI101" s="362"/>
      <c r="BJ101" s="365"/>
      <c r="BK101" s="361"/>
      <c r="BL101" s="361"/>
      <c r="BM101" s="361"/>
      <c r="BN101" s="361"/>
      <c r="BO101" s="361"/>
      <c r="BP101" s="363"/>
      <c r="BQ101" s="363"/>
      <c r="BR101" s="367"/>
      <c r="BS101" s="362"/>
      <c r="BT101" s="362"/>
      <c r="BU101" s="362"/>
      <c r="BV101" s="362"/>
      <c r="BW101" s="362"/>
      <c r="BX101" s="362"/>
      <c r="BY101" s="362"/>
      <c r="BZ101" s="362"/>
      <c r="CA101" s="362"/>
      <c r="CB101" s="362"/>
      <c r="CC101" s="362"/>
      <c r="CD101" s="362"/>
      <c r="CE101" s="362"/>
      <c r="CF101" s="362"/>
      <c r="CG101" s="362"/>
      <c r="CH101" s="362"/>
      <c r="CI101" s="362"/>
      <c r="CJ101" s="362"/>
      <c r="CK101" s="362"/>
    </row>
    <row r="102" spans="1:89" s="6" customFormat="1">
      <c r="A102" s="433"/>
      <c r="B102" s="545"/>
      <c r="C102" s="725"/>
      <c r="D102" s="545"/>
      <c r="E102" s="725"/>
      <c r="F102" s="726"/>
      <c r="G102" s="727"/>
      <c r="H102" s="728"/>
      <c r="I102" s="552"/>
      <c r="J102" s="729"/>
      <c r="K102" s="701" t="s">
        <v>820</v>
      </c>
      <c r="L102" s="722"/>
      <c r="M102" s="722"/>
      <c r="N102" s="722"/>
      <c r="O102" s="722"/>
      <c r="P102" s="722"/>
      <c r="Q102" s="722"/>
      <c r="R102" s="696"/>
      <c r="S102" s="696"/>
      <c r="T102" s="696"/>
      <c r="U102" s="696"/>
      <c r="V102" s="696"/>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730"/>
      <c r="AU102" s="730"/>
      <c r="AV102" s="730"/>
      <c r="AW102" s="730"/>
      <c r="AX102" s="730"/>
      <c r="AY102" s="731"/>
      <c r="AZ102" s="732"/>
      <c r="BA102" s="545"/>
      <c r="BB102" s="545"/>
      <c r="BC102" s="545"/>
      <c r="BD102" s="732"/>
      <c r="BE102" s="733"/>
      <c r="BF102" s="365"/>
      <c r="BG102" s="362"/>
      <c r="BH102" s="362"/>
      <c r="BI102" s="362"/>
      <c r="BJ102" s="365"/>
      <c r="BK102" s="361"/>
      <c r="BL102" s="361"/>
      <c r="BM102" s="361"/>
      <c r="BN102" s="361"/>
      <c r="BO102" s="361"/>
      <c r="BP102" s="363"/>
      <c r="BQ102" s="363"/>
      <c r="BR102" s="367"/>
      <c r="BS102" s="362"/>
      <c r="BT102" s="362"/>
      <c r="BU102" s="362"/>
      <c r="BV102" s="362"/>
      <c r="BW102" s="362"/>
      <c r="BX102" s="362"/>
      <c r="BY102" s="362"/>
      <c r="BZ102" s="362"/>
      <c r="CA102" s="362"/>
      <c r="CB102" s="362"/>
      <c r="CC102" s="362"/>
      <c r="CD102" s="362"/>
      <c r="CE102" s="362"/>
      <c r="CF102" s="362"/>
      <c r="CG102" s="362"/>
      <c r="CH102" s="362"/>
      <c r="CI102" s="362"/>
      <c r="CJ102" s="362"/>
      <c r="CK102" s="362"/>
    </row>
    <row r="103" spans="1:89" s="6" customFormat="1">
      <c r="A103" s="433"/>
      <c r="B103" s="545"/>
      <c r="C103" s="725"/>
      <c r="D103" s="545"/>
      <c r="E103" s="725"/>
      <c r="F103" s="726"/>
      <c r="G103" s="727"/>
      <c r="H103" s="728"/>
      <c r="I103" s="754" t="s">
        <v>5</v>
      </c>
      <c r="J103" s="729"/>
      <c r="K103" s="701" t="s">
        <v>822</v>
      </c>
      <c r="L103" s="722"/>
      <c r="M103" s="722"/>
      <c r="N103" s="722"/>
      <c r="O103" s="722"/>
      <c r="P103" s="722"/>
      <c r="Q103" s="722"/>
      <c r="R103" s="696"/>
      <c r="S103" s="696"/>
      <c r="T103" s="696"/>
      <c r="U103" s="696"/>
      <c r="V103" s="696"/>
      <c r="W103" s="696"/>
      <c r="X103" s="696"/>
      <c r="Y103" s="696"/>
      <c r="Z103" s="696"/>
      <c r="AA103" s="696"/>
      <c r="AB103" s="696"/>
      <c r="AC103" s="696"/>
      <c r="AD103" s="696"/>
      <c r="AE103" s="696"/>
      <c r="AF103" s="696"/>
      <c r="AG103" s="696"/>
      <c r="AH103" s="696"/>
      <c r="AI103" s="696"/>
      <c r="AJ103" s="696"/>
      <c r="AK103" s="696"/>
      <c r="AL103" s="696"/>
      <c r="AM103" s="696"/>
      <c r="AN103" s="696"/>
      <c r="AO103" s="696"/>
      <c r="AP103" s="696"/>
      <c r="AQ103" s="696"/>
      <c r="AR103" s="696"/>
      <c r="AS103" s="696"/>
      <c r="AT103" s="730"/>
      <c r="AU103" s="730"/>
      <c r="AV103" s="730"/>
      <c r="AW103" s="730"/>
      <c r="AX103" s="730"/>
      <c r="AY103" s="731"/>
      <c r="AZ103" s="732"/>
      <c r="BA103" s="545"/>
      <c r="BB103" s="545"/>
      <c r="BC103" s="545"/>
      <c r="BD103" s="732"/>
      <c r="BE103" s="733"/>
      <c r="BF103" s="365"/>
      <c r="BG103" s="362"/>
      <c r="BH103" s="362"/>
      <c r="BI103" s="362"/>
      <c r="BJ103" s="365"/>
      <c r="BK103" s="361"/>
      <c r="BL103" s="361"/>
      <c r="BM103" s="361"/>
      <c r="BN103" s="361"/>
      <c r="BO103" s="361"/>
      <c r="BP103" s="363"/>
      <c r="BQ103" s="363"/>
      <c r="BR103" s="367"/>
      <c r="BS103" s="362"/>
      <c r="BT103" s="362"/>
      <c r="BU103" s="362"/>
      <c r="BV103" s="362"/>
      <c r="BW103" s="362"/>
      <c r="BX103" s="362"/>
      <c r="BY103" s="362"/>
      <c r="BZ103" s="362"/>
      <c r="CA103" s="362"/>
      <c r="CB103" s="362"/>
      <c r="CC103" s="362"/>
      <c r="CD103" s="362"/>
      <c r="CE103" s="362"/>
      <c r="CF103" s="362"/>
      <c r="CG103" s="362"/>
      <c r="CH103" s="362"/>
      <c r="CI103" s="362"/>
      <c r="CJ103" s="362"/>
      <c r="CK103" s="362"/>
    </row>
    <row r="104" spans="1:89" s="6" customFormat="1">
      <c r="A104" s="433"/>
      <c r="B104" s="545"/>
      <c r="C104" s="725"/>
      <c r="D104" s="545"/>
      <c r="E104" s="725"/>
      <c r="F104" s="726"/>
      <c r="G104" s="727"/>
      <c r="H104" s="728"/>
      <c r="I104" s="552" t="s">
        <v>8</v>
      </c>
      <c r="J104" s="729"/>
      <c r="K104" s="701" t="s">
        <v>538</v>
      </c>
      <c r="L104" s="722"/>
      <c r="M104" s="722"/>
      <c r="N104" s="722"/>
      <c r="O104" s="722"/>
      <c r="P104" s="722"/>
      <c r="Q104" s="722"/>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730"/>
      <c r="AU104" s="730"/>
      <c r="AV104" s="730"/>
      <c r="AW104" s="730"/>
      <c r="AX104" s="730"/>
      <c r="AY104" s="731"/>
      <c r="AZ104" s="732"/>
      <c r="BA104" s="545"/>
      <c r="BB104" s="545"/>
      <c r="BC104" s="545"/>
      <c r="BD104" s="732"/>
      <c r="BE104" s="733"/>
      <c r="BF104" s="365"/>
      <c r="BG104" s="362"/>
      <c r="BH104" s="362"/>
      <c r="BI104" s="362"/>
      <c r="BJ104" s="365"/>
      <c r="BK104" s="361"/>
      <c r="BL104" s="361"/>
      <c r="BM104" s="361"/>
      <c r="BN104" s="361"/>
      <c r="BO104" s="361"/>
      <c r="BP104" s="363"/>
      <c r="BQ104" s="363"/>
      <c r="BR104" s="367"/>
      <c r="BS104" s="362"/>
      <c r="BT104" s="362"/>
      <c r="BU104" s="362"/>
      <c r="BV104" s="362"/>
      <c r="BW104" s="362"/>
      <c r="BX104" s="362"/>
      <c r="BY104" s="362"/>
      <c r="BZ104" s="362"/>
      <c r="CA104" s="362"/>
      <c r="CB104" s="362"/>
      <c r="CC104" s="362"/>
      <c r="CD104" s="362"/>
      <c r="CE104" s="362"/>
      <c r="CF104" s="362"/>
      <c r="CG104" s="362"/>
      <c r="CH104" s="362"/>
      <c r="CI104" s="362"/>
      <c r="CJ104" s="362"/>
      <c r="CK104" s="362"/>
    </row>
    <row r="105" spans="1:89" s="19" customFormat="1" ht="3.75" customHeight="1">
      <c r="A105" s="433"/>
      <c r="B105" s="489"/>
      <c r="C105" s="675"/>
      <c r="D105" s="489"/>
      <c r="E105" s="675"/>
      <c r="F105" s="679"/>
      <c r="G105" s="690"/>
      <c r="H105" s="721"/>
      <c r="I105" s="507"/>
      <c r="J105" s="722"/>
      <c r="K105" s="722"/>
      <c r="L105" s="722"/>
      <c r="M105" s="722"/>
      <c r="N105" s="722"/>
      <c r="O105" s="722"/>
      <c r="P105" s="722"/>
      <c r="Q105" s="722"/>
      <c r="R105" s="723"/>
      <c r="S105" s="723"/>
      <c r="T105" s="723"/>
      <c r="U105" s="723"/>
      <c r="V105" s="723"/>
      <c r="W105" s="723"/>
      <c r="X105" s="723"/>
      <c r="Y105" s="723"/>
      <c r="Z105" s="723"/>
      <c r="AA105" s="723"/>
      <c r="AB105" s="723"/>
      <c r="AC105" s="723"/>
      <c r="AD105" s="723"/>
      <c r="AE105" s="723"/>
      <c r="AF105" s="723"/>
      <c r="AG105" s="723"/>
      <c r="AH105" s="723"/>
      <c r="AI105" s="723"/>
      <c r="AJ105" s="723"/>
      <c r="AK105" s="723"/>
      <c r="AL105" s="723"/>
      <c r="AM105" s="723"/>
      <c r="AN105" s="723"/>
      <c r="AO105" s="723"/>
      <c r="AP105" s="723"/>
      <c r="AQ105" s="723"/>
      <c r="AR105" s="723"/>
      <c r="AS105" s="723"/>
      <c r="AT105" s="723"/>
      <c r="AU105" s="723"/>
      <c r="AV105" s="723"/>
      <c r="AW105" s="723"/>
      <c r="AX105" s="723"/>
      <c r="AY105" s="724"/>
      <c r="AZ105" s="689"/>
      <c r="BA105" s="489"/>
      <c r="BB105" s="489"/>
      <c r="BC105" s="489"/>
      <c r="BD105" s="689"/>
      <c r="BE105" s="702"/>
      <c r="BF105" s="62"/>
      <c r="BG105" s="57"/>
      <c r="BH105" s="57"/>
      <c r="BI105" s="57"/>
      <c r="BJ105" s="62"/>
      <c r="BK105" s="58"/>
      <c r="BL105" s="58"/>
      <c r="BM105" s="58"/>
      <c r="BN105" s="58"/>
      <c r="BO105" s="58"/>
      <c r="BP105" s="131"/>
      <c r="BQ105" s="131"/>
      <c r="BR105" s="84"/>
      <c r="BS105" s="57"/>
      <c r="BT105" s="57"/>
      <c r="BU105" s="57"/>
      <c r="BV105" s="57"/>
      <c r="BW105" s="57"/>
      <c r="BX105" s="57"/>
      <c r="BY105" s="57"/>
      <c r="BZ105" s="57"/>
      <c r="CA105" s="57"/>
      <c r="CB105" s="57"/>
      <c r="CC105" s="57"/>
      <c r="CD105" s="57"/>
      <c r="CE105" s="57"/>
      <c r="CF105" s="57"/>
      <c r="CG105" s="57"/>
      <c r="CH105" s="57"/>
      <c r="CI105" s="57"/>
      <c r="CJ105" s="57"/>
      <c r="CK105" s="57"/>
    </row>
    <row r="106" spans="1:89" s="19" customFormat="1">
      <c r="A106" s="433"/>
      <c r="B106" s="489"/>
      <c r="C106" s="675"/>
      <c r="D106" s="489"/>
      <c r="E106" s="675"/>
      <c r="F106" s="679"/>
      <c r="G106" s="684" t="str">
        <f>CONCATENATE(E95,".3")</f>
        <v>6.5.3</v>
      </c>
      <c r="H106" s="715"/>
      <c r="I106" s="686" t="s">
        <v>328</v>
      </c>
      <c r="J106" s="716"/>
      <c r="K106" s="716"/>
      <c r="L106" s="716"/>
      <c r="M106" s="716"/>
      <c r="N106" s="716"/>
      <c r="O106" s="716"/>
      <c r="P106" s="716"/>
      <c r="Q106" s="716"/>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7"/>
      <c r="AQ106" s="717"/>
      <c r="AR106" s="717"/>
      <c r="AS106" s="717"/>
      <c r="AT106" s="717"/>
      <c r="AU106" s="717"/>
      <c r="AV106" s="717"/>
      <c r="AW106" s="717"/>
      <c r="AX106" s="717"/>
      <c r="AY106" s="719"/>
      <c r="AZ106" s="689"/>
      <c r="BA106" s="1069"/>
      <c r="BB106" s="1070"/>
      <c r="BC106" s="1071"/>
      <c r="BD106" s="689"/>
      <c r="BE106" s="702"/>
      <c r="BF106" s="62"/>
      <c r="BG106" s="57"/>
      <c r="BH106" s="57"/>
      <c r="BI106" s="57"/>
      <c r="BJ106" s="365"/>
      <c r="BK106" s="361"/>
      <c r="BL106" s="361"/>
      <c r="BM106" s="361"/>
      <c r="BN106" s="361"/>
      <c r="BO106" s="361"/>
      <c r="BP106" s="124" t="str">
        <f>IF(OR(BA106="x",BA106=""),"",IF(AND($BO$28=1,BK106&lt;&gt;""),1,IF(AND($BO$28=2,BL106&lt;&gt;""),1,IF(AND($BO$28=3,BM106&lt;&gt;""),1,IF(AND($BO$28=4,BN106&lt;&gt;""),1,IF(AND($BO$28=5,BO106&lt;&gt;""),1,0))))))</f>
        <v/>
      </c>
      <c r="BQ106" s="65">
        <f>IF(BR97=0,0,IF(OR(BA106="x",BA106=""),0,BA106))</f>
        <v>0</v>
      </c>
      <c r="BR106" s="367"/>
      <c r="BS106" s="57"/>
      <c r="BT106" s="57"/>
      <c r="BU106" s="57"/>
      <c r="BV106" s="57"/>
      <c r="BW106" s="57"/>
      <c r="BX106" s="57"/>
      <c r="BY106" s="57"/>
      <c r="BZ106" s="57"/>
      <c r="CA106" s="57"/>
      <c r="CB106" s="57"/>
      <c r="CC106" s="57"/>
      <c r="CD106" s="57"/>
      <c r="CE106" s="57"/>
      <c r="CF106" s="57"/>
      <c r="CG106" s="57"/>
      <c r="CH106" s="57"/>
      <c r="CI106" s="57"/>
      <c r="CJ106" s="57"/>
      <c r="CK106" s="57"/>
    </row>
    <row r="107" spans="1:89" s="19" customFormat="1" ht="3.75" customHeight="1">
      <c r="A107" s="433"/>
      <c r="B107" s="489"/>
      <c r="C107" s="675"/>
      <c r="D107" s="489"/>
      <c r="E107" s="675"/>
      <c r="F107" s="679"/>
      <c r="G107" s="690"/>
      <c r="H107" s="721"/>
      <c r="I107" s="507"/>
      <c r="J107" s="722"/>
      <c r="K107" s="722"/>
      <c r="L107" s="722"/>
      <c r="M107" s="722"/>
      <c r="N107" s="722"/>
      <c r="O107" s="722"/>
      <c r="P107" s="722"/>
      <c r="Q107" s="722"/>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c r="AT107" s="723"/>
      <c r="AU107" s="723"/>
      <c r="AV107" s="723"/>
      <c r="AW107" s="723"/>
      <c r="AX107" s="723"/>
      <c r="AY107" s="724"/>
      <c r="AZ107" s="689"/>
      <c r="BA107" s="489"/>
      <c r="BB107" s="489"/>
      <c r="BC107" s="489"/>
      <c r="BD107" s="689"/>
      <c r="BE107" s="702"/>
      <c r="BF107" s="62"/>
      <c r="BG107" s="57"/>
      <c r="BH107" s="57"/>
      <c r="BI107" s="57"/>
      <c r="BJ107" s="365"/>
      <c r="BK107" s="361"/>
      <c r="BL107" s="361"/>
      <c r="BM107" s="361"/>
      <c r="BN107" s="361"/>
      <c r="BO107" s="361"/>
      <c r="BP107" s="78"/>
      <c r="BQ107" s="78"/>
      <c r="BR107" s="84"/>
      <c r="BS107" s="57"/>
      <c r="BT107" s="57"/>
      <c r="BU107" s="57"/>
      <c r="BV107" s="57"/>
      <c r="BW107" s="57"/>
      <c r="BX107" s="57"/>
      <c r="BY107" s="57"/>
      <c r="BZ107" s="57"/>
      <c r="CA107" s="57"/>
      <c r="CB107" s="57"/>
      <c r="CC107" s="57"/>
      <c r="CD107" s="57"/>
      <c r="CE107" s="57"/>
      <c r="CF107" s="57"/>
      <c r="CG107" s="57"/>
      <c r="CH107" s="57"/>
      <c r="CI107" s="57"/>
      <c r="CJ107" s="57"/>
      <c r="CK107" s="57"/>
    </row>
    <row r="108" spans="1:89" s="19" customFormat="1">
      <c r="A108" s="433"/>
      <c r="B108" s="489"/>
      <c r="C108" s="675"/>
      <c r="D108" s="489"/>
      <c r="E108" s="675"/>
      <c r="F108" s="679"/>
      <c r="G108" s="684" t="str">
        <f>CONCATENATE(E95,".4")</f>
        <v>6.5.4</v>
      </c>
      <c r="H108" s="715"/>
      <c r="I108" s="686" t="s">
        <v>9</v>
      </c>
      <c r="J108" s="716"/>
      <c r="K108" s="716"/>
      <c r="L108" s="716"/>
      <c r="M108" s="716"/>
      <c r="N108" s="716"/>
      <c r="O108" s="716"/>
      <c r="P108" s="716"/>
      <c r="Q108" s="716"/>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9"/>
      <c r="AZ108" s="689"/>
      <c r="BA108" s="1069"/>
      <c r="BB108" s="1070"/>
      <c r="BC108" s="1071"/>
      <c r="BD108" s="689"/>
      <c r="BE108" s="702"/>
      <c r="BF108" s="62"/>
      <c r="BG108" s="57"/>
      <c r="BH108" s="57"/>
      <c r="BI108" s="57"/>
      <c r="BJ108" s="365"/>
      <c r="BK108" s="361"/>
      <c r="BL108" s="361"/>
      <c r="BM108" s="361"/>
      <c r="BN108" s="361"/>
      <c r="BO108" s="361"/>
      <c r="BP108" s="124" t="str">
        <f>IF(OR(BA108="x",BA108=""),"",IF(AND($BO$28=1,BK108&lt;&gt;""),1,IF(AND($BO$28=2,BL108&lt;&gt;""),1,IF(AND($BO$28=3,BM108&lt;&gt;""),1,IF(AND($BO$28=4,BN108&lt;&gt;""),1,IF(AND($BO$28=5,BO108&lt;&gt;""),1,0))))))</f>
        <v/>
      </c>
      <c r="BQ108" s="65">
        <f>IF(BR97=0,0,IF(OR(BA108="x",BA108=""),0,BA108))</f>
        <v>0</v>
      </c>
      <c r="BR108" s="367"/>
      <c r="BS108" s="57"/>
      <c r="BT108" s="57"/>
      <c r="BU108" s="57"/>
      <c r="BV108" s="57"/>
      <c r="BW108" s="57"/>
      <c r="BX108" s="57"/>
      <c r="BY108" s="57"/>
      <c r="BZ108" s="57"/>
      <c r="CA108" s="57"/>
      <c r="CB108" s="57"/>
      <c r="CC108" s="57"/>
      <c r="CD108" s="57"/>
      <c r="CE108" s="57"/>
      <c r="CF108" s="57"/>
      <c r="CG108" s="57"/>
      <c r="CH108" s="57"/>
      <c r="CI108" s="57"/>
      <c r="CJ108" s="57"/>
      <c r="CK108" s="57"/>
    </row>
    <row r="109" spans="1:89" s="19" customFormat="1" ht="3.75" customHeight="1">
      <c r="A109" s="433"/>
      <c r="B109" s="489"/>
      <c r="C109" s="675"/>
      <c r="D109" s="489"/>
      <c r="E109" s="675"/>
      <c r="F109" s="679"/>
      <c r="G109" s="690"/>
      <c r="H109" s="691"/>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8"/>
      <c r="AZ109" s="689"/>
      <c r="BA109" s="489"/>
      <c r="BB109" s="489"/>
      <c r="BC109" s="489"/>
      <c r="BD109" s="689"/>
      <c r="BE109" s="702"/>
      <c r="BF109" s="62"/>
      <c r="BG109" s="57"/>
      <c r="BH109" s="57"/>
      <c r="BI109" s="57"/>
      <c r="BJ109" s="365"/>
      <c r="BK109" s="361"/>
      <c r="BL109" s="361"/>
      <c r="BM109" s="361"/>
      <c r="BN109" s="361"/>
      <c r="BO109" s="361"/>
      <c r="BP109" s="78"/>
      <c r="BQ109" s="78"/>
      <c r="BR109" s="84"/>
      <c r="BS109" s="57"/>
      <c r="BT109" s="57"/>
      <c r="BU109" s="57"/>
      <c r="BV109" s="57"/>
      <c r="BW109" s="57"/>
      <c r="BX109" s="57"/>
      <c r="BY109" s="57"/>
      <c r="BZ109" s="57"/>
      <c r="CA109" s="57"/>
      <c r="CB109" s="57"/>
      <c r="CC109" s="57"/>
      <c r="CD109" s="57"/>
      <c r="CE109" s="57"/>
      <c r="CF109" s="57"/>
      <c r="CG109" s="57"/>
      <c r="CH109" s="57"/>
      <c r="CI109" s="57"/>
      <c r="CJ109" s="57"/>
      <c r="CK109" s="57"/>
    </row>
    <row r="110" spans="1:89" s="19" customFormat="1">
      <c r="A110" s="360"/>
      <c r="B110" s="129"/>
      <c r="C110" s="159"/>
      <c r="D110" s="129"/>
      <c r="E110" s="159"/>
      <c r="F110" s="234"/>
      <c r="G110" s="127"/>
      <c r="H110" s="128"/>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30"/>
      <c r="BA110" s="129"/>
      <c r="BB110" s="129"/>
      <c r="BC110" s="129"/>
      <c r="BD110" s="130"/>
      <c r="BE110" s="174"/>
      <c r="BF110" s="62"/>
      <c r="BG110" s="57"/>
      <c r="BH110" s="57"/>
      <c r="BI110" s="57"/>
      <c r="BJ110" s="62"/>
      <c r="BK110" s="265" t="s">
        <v>228</v>
      </c>
      <c r="BL110" s="266"/>
      <c r="BM110" s="266"/>
      <c r="BN110" s="266"/>
      <c r="BO110" s="267"/>
      <c r="BP110" s="131"/>
      <c r="BQ110" s="131"/>
      <c r="BR110" s="84"/>
      <c r="BS110" s="57"/>
      <c r="BT110" s="57"/>
      <c r="BU110" s="57"/>
      <c r="BV110" s="57"/>
      <c r="BW110" s="57"/>
      <c r="BX110" s="57"/>
      <c r="BY110" s="57"/>
      <c r="BZ110" s="57"/>
      <c r="CA110" s="57"/>
      <c r="CB110" s="57"/>
      <c r="CC110" s="57"/>
      <c r="CD110" s="57"/>
      <c r="CE110" s="57"/>
      <c r="CF110" s="57"/>
      <c r="CG110" s="57"/>
      <c r="CH110" s="57"/>
      <c r="CI110" s="57"/>
      <c r="CJ110" s="57"/>
      <c r="CK110" s="57"/>
    </row>
    <row r="111" spans="1:89" s="19" customFormat="1">
      <c r="A111" s="360"/>
      <c r="B111" s="129"/>
      <c r="C111" s="159"/>
      <c r="D111" s="129"/>
      <c r="E111" s="237" t="str">
        <f>CONCATENATE($C$29,"6")</f>
        <v>6.6</v>
      </c>
      <c r="F111" s="235"/>
      <c r="G111" s="1023" t="str">
        <f>IF(F22="","",F22)</f>
        <v>Special Process and Customer Specific Requirements</v>
      </c>
      <c r="H111" s="1024"/>
      <c r="I111" s="1024"/>
      <c r="J111" s="1024"/>
      <c r="K111" s="1024"/>
      <c r="L111" s="1024"/>
      <c r="M111" s="1024"/>
      <c r="N111" s="1024"/>
      <c r="O111" s="1024"/>
      <c r="P111" s="1024"/>
      <c r="Q111" s="1024"/>
      <c r="R111" s="1024"/>
      <c r="S111" s="1024"/>
      <c r="T111" s="1024"/>
      <c r="U111" s="1024"/>
      <c r="V111" s="1024"/>
      <c r="W111" s="1024"/>
      <c r="X111" s="1024"/>
      <c r="Y111" s="1024"/>
      <c r="Z111" s="1024"/>
      <c r="AA111" s="1024"/>
      <c r="AB111" s="1024"/>
      <c r="AC111" s="1024"/>
      <c r="AD111" s="1024"/>
      <c r="AE111" s="1024"/>
      <c r="AF111" s="1024"/>
      <c r="AG111" s="1024"/>
      <c r="AH111" s="1024"/>
      <c r="AI111" s="1024"/>
      <c r="AJ111" s="1024"/>
      <c r="AK111" s="1024"/>
      <c r="AL111" s="1024"/>
      <c r="AM111" s="1024"/>
      <c r="AN111" s="1024"/>
      <c r="AO111" s="1024"/>
      <c r="AP111" s="1025"/>
      <c r="AQ111" s="1025"/>
      <c r="AR111" s="1025"/>
      <c r="AS111" s="1025"/>
      <c r="AT111" s="1025"/>
      <c r="AU111" s="1025"/>
      <c r="AV111" s="1025"/>
      <c r="AW111" s="1025"/>
      <c r="AX111" s="1025"/>
      <c r="AY111" s="1025"/>
      <c r="AZ111" s="1021" t="str">
        <f>IF(BA113="N",BQ111,IF(BR113=0,"",IF(BA113="Y",SUM(BQ111/BP111),"")))</f>
        <v/>
      </c>
      <c r="BA111" s="1021"/>
      <c r="BB111" s="1021"/>
      <c r="BC111" s="1021"/>
      <c r="BD111" s="1022"/>
      <c r="BE111" s="47"/>
      <c r="BF111" s="62"/>
      <c r="BG111" s="57"/>
      <c r="BH111" s="57"/>
      <c r="BI111" s="57"/>
      <c r="BJ111" s="60" t="s">
        <v>227</v>
      </c>
      <c r="BK111" s="60">
        <v>1</v>
      </c>
      <c r="BL111" s="163">
        <v>2</v>
      </c>
      <c r="BM111" s="60">
        <v>3</v>
      </c>
      <c r="BN111" s="60">
        <v>4</v>
      </c>
      <c r="BO111" s="60">
        <v>5</v>
      </c>
      <c r="BP111" s="65">
        <f>IF(BA113="N",8,IF(BR113=0,0,IF(BP113="",0,8)))</f>
        <v>0</v>
      </c>
      <c r="BQ111" s="65">
        <f>SUM(BQ113:BQ124)</f>
        <v>0</v>
      </c>
      <c r="BR111" s="164" t="str">
        <f>IF(BA113="N",0,IF(BP111=0,"",IF(SUM(BQ111/BP111)&gt;1,1,SUM(BQ111/BP111))))</f>
        <v/>
      </c>
      <c r="BS111" s="57"/>
      <c r="BT111" s="57"/>
      <c r="BU111" s="57"/>
      <c r="BV111" s="57"/>
      <c r="BW111" s="57"/>
      <c r="BX111" s="57"/>
      <c r="BY111" s="57"/>
      <c r="BZ111" s="57"/>
      <c r="CA111" s="57"/>
      <c r="CB111" s="57"/>
      <c r="CC111" s="57"/>
      <c r="CD111" s="57"/>
      <c r="CE111" s="57"/>
      <c r="CF111" s="57"/>
      <c r="CG111" s="57"/>
      <c r="CH111" s="57"/>
      <c r="CI111" s="57"/>
      <c r="CJ111" s="57"/>
      <c r="CK111" s="57"/>
    </row>
    <row r="112" spans="1:89" s="19" customFormat="1" ht="3.75" customHeight="1">
      <c r="A112" s="360"/>
      <c r="B112" s="129"/>
      <c r="C112" s="159"/>
      <c r="D112" s="129"/>
      <c r="E112" s="159"/>
      <c r="F112" s="234"/>
      <c r="G112" s="39"/>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40"/>
      <c r="BA112" s="40"/>
      <c r="BB112" s="40"/>
      <c r="BC112" s="40"/>
      <c r="BD112" s="128"/>
      <c r="BE112" s="174"/>
      <c r="BF112" s="62"/>
      <c r="BG112" s="57"/>
      <c r="BH112" s="57"/>
      <c r="BI112" s="57"/>
      <c r="BJ112" s="85"/>
      <c r="BK112" s="77"/>
      <c r="BL112" s="77"/>
      <c r="BM112" s="58"/>
      <c r="BN112" s="58"/>
      <c r="BO112" s="58"/>
      <c r="BP112" s="78"/>
      <c r="BQ112" s="78"/>
      <c r="BR112" s="79"/>
      <c r="BS112" s="57"/>
      <c r="BT112" s="57"/>
      <c r="BU112" s="57"/>
      <c r="BV112" s="57"/>
      <c r="BW112" s="57"/>
      <c r="BX112" s="57"/>
      <c r="BY112" s="57"/>
      <c r="BZ112" s="57"/>
      <c r="CA112" s="57"/>
      <c r="CB112" s="57"/>
      <c r="CC112" s="57"/>
      <c r="CD112" s="57"/>
      <c r="CE112" s="57"/>
      <c r="CF112" s="57"/>
      <c r="CG112" s="57"/>
      <c r="CH112" s="57"/>
      <c r="CI112" s="57"/>
      <c r="CJ112" s="57"/>
      <c r="CK112" s="57"/>
    </row>
    <row r="113" spans="1:89" s="19" customFormat="1">
      <c r="A113" s="360"/>
      <c r="B113" s="129"/>
      <c r="C113" s="159"/>
      <c r="D113" s="129"/>
      <c r="E113" s="159"/>
      <c r="F113" s="234"/>
      <c r="G113" s="236" t="str">
        <f>CONCATENATE(E111,".1")</f>
        <v>6.6.1</v>
      </c>
      <c r="H113" s="414"/>
      <c r="I113" s="134" t="s">
        <v>552</v>
      </c>
      <c r="J113" s="415"/>
      <c r="K113" s="415"/>
      <c r="L113" s="415"/>
      <c r="M113" s="415"/>
      <c r="N113" s="415"/>
      <c r="O113" s="415"/>
      <c r="P113" s="415"/>
      <c r="Q113" s="415"/>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16" t="s">
        <v>12</v>
      </c>
      <c r="AX113" s="406"/>
      <c r="AY113" s="417"/>
      <c r="AZ113" s="130"/>
      <c r="BA113" s="1011"/>
      <c r="BB113" s="1012"/>
      <c r="BC113" s="1013"/>
      <c r="BD113" s="130"/>
      <c r="BE113" s="174"/>
      <c r="BF113" s="62"/>
      <c r="BG113" s="57"/>
      <c r="BH113" s="57"/>
      <c r="BI113" s="57"/>
      <c r="BJ113" s="64" t="s">
        <v>88</v>
      </c>
      <c r="BK113" s="76" t="s">
        <v>16</v>
      </c>
      <c r="BL113" s="76" t="s">
        <v>16</v>
      </c>
      <c r="BM113" s="76"/>
      <c r="BN113" s="76"/>
      <c r="BO113" s="76" t="s">
        <v>16</v>
      </c>
      <c r="BP113" s="124" t="str">
        <f>IF(OR(BA113="x",BA113=""),"",IF(AND($BO$28=1,BK113&lt;&gt;""),1,IF(AND($BO$28=2,BL113&lt;&gt;""),1,IF(AND($BO$28=3,BM113&lt;&gt;""),1,IF(AND($BO$28=4,BN113&lt;&gt;""),1,IF(AND($BO$28=5,BO113&lt;&gt;""),1,0))))))</f>
        <v/>
      </c>
      <c r="BQ113" s="65">
        <f>IF(BR113=0,0,IF(OR(BA113="x",BA113=""),0,IF(BA113="Y",2,0)))</f>
        <v>0</v>
      </c>
      <c r="BR113" s="126">
        <f>IF(BA113="N",0,SUM(BK114:BO114))</f>
        <v>1</v>
      </c>
      <c r="BS113" s="57"/>
      <c r="BT113" s="57"/>
      <c r="BU113" s="57"/>
      <c r="BV113" s="57"/>
      <c r="BW113" s="57"/>
      <c r="BX113" s="57"/>
      <c r="BY113" s="57"/>
      <c r="BZ113" s="57"/>
      <c r="CA113" s="57"/>
      <c r="CB113" s="57"/>
      <c r="CC113" s="57"/>
      <c r="CD113" s="57"/>
      <c r="CE113" s="57"/>
      <c r="CF113" s="57"/>
      <c r="CG113" s="57"/>
      <c r="CH113" s="57"/>
      <c r="CI113" s="57"/>
      <c r="CJ113" s="57"/>
      <c r="CK113" s="57"/>
    </row>
    <row r="114" spans="1:89" s="19" customFormat="1" ht="3.75" customHeight="1">
      <c r="A114" s="360"/>
      <c r="B114" s="129"/>
      <c r="C114" s="159"/>
      <c r="D114" s="129"/>
      <c r="E114" s="159"/>
      <c r="F114" s="234"/>
      <c r="G114" s="132"/>
      <c r="H114" s="419"/>
      <c r="I114" s="137"/>
      <c r="J114" s="420"/>
      <c r="K114" s="420"/>
      <c r="L114" s="420"/>
      <c r="M114" s="420"/>
      <c r="N114" s="420"/>
      <c r="O114" s="420"/>
      <c r="P114" s="420"/>
      <c r="Q114" s="420"/>
      <c r="R114" s="421"/>
      <c r="S114" s="421"/>
      <c r="T114" s="421"/>
      <c r="U114" s="421"/>
      <c r="V114" s="421"/>
      <c r="W114" s="421"/>
      <c r="X114" s="421"/>
      <c r="Y114" s="421"/>
      <c r="Z114" s="421"/>
      <c r="AA114" s="421"/>
      <c r="AB114" s="421"/>
      <c r="AC114" s="421"/>
      <c r="AD114" s="421"/>
      <c r="AE114" s="421"/>
      <c r="AF114" s="421"/>
      <c r="AG114" s="421"/>
      <c r="AH114" s="421"/>
      <c r="AI114" s="421"/>
      <c r="AJ114" s="421"/>
      <c r="AK114" s="421"/>
      <c r="AL114" s="421"/>
      <c r="AM114" s="421"/>
      <c r="AN114" s="421"/>
      <c r="AO114" s="421"/>
      <c r="AP114" s="421"/>
      <c r="AQ114" s="421"/>
      <c r="AR114" s="421"/>
      <c r="AS114" s="421"/>
      <c r="AT114" s="421"/>
      <c r="AU114" s="421"/>
      <c r="AV114" s="421"/>
      <c r="AW114" s="421"/>
      <c r="AX114" s="421"/>
      <c r="AY114" s="422"/>
      <c r="AZ114" s="130"/>
      <c r="BA114" s="129"/>
      <c r="BB114" s="129"/>
      <c r="BC114" s="129"/>
      <c r="BD114" s="130"/>
      <c r="BE114" s="174"/>
      <c r="BF114" s="62"/>
      <c r="BG114" s="57"/>
      <c r="BH114" s="57"/>
      <c r="BI114" s="57"/>
      <c r="BJ114" s="125"/>
      <c r="BK114" s="126">
        <f>IF(AND($BO$28=1,BK113&lt;&gt;""),1,0)</f>
        <v>1</v>
      </c>
      <c r="BL114" s="126">
        <f>IF(AND($BO$28=2,BL113&lt;&gt;""),1,0)</f>
        <v>0</v>
      </c>
      <c r="BM114" s="126">
        <f>IF(AND($BO$28=3,BM113&lt;&gt;""),1,0)</f>
        <v>0</v>
      </c>
      <c r="BN114" s="126">
        <f>IF(AND($BO$28=4,BN113&lt;&gt;""),1,0)</f>
        <v>0</v>
      </c>
      <c r="BO114" s="126">
        <f>IF(AND($BO$28=5,BO113&lt;&gt;""),1,0)</f>
        <v>0</v>
      </c>
      <c r="BP114" s="78"/>
      <c r="BQ114" s="78"/>
      <c r="BR114" s="84"/>
      <c r="BS114" s="57"/>
      <c r="BT114" s="57"/>
      <c r="BU114" s="57"/>
      <c r="BV114" s="57"/>
      <c r="BW114" s="57"/>
      <c r="BX114" s="57"/>
      <c r="BY114" s="57"/>
      <c r="BZ114" s="57"/>
      <c r="CA114" s="57"/>
      <c r="CB114" s="57"/>
      <c r="CC114" s="57"/>
      <c r="CD114" s="57"/>
      <c r="CE114" s="57"/>
      <c r="CF114" s="57"/>
      <c r="CG114" s="57"/>
      <c r="CH114" s="57"/>
      <c r="CI114" s="57"/>
      <c r="CJ114" s="57"/>
      <c r="CK114" s="57"/>
    </row>
    <row r="115" spans="1:89" s="19" customFormat="1">
      <c r="A115" s="360"/>
      <c r="B115" s="129"/>
      <c r="C115" s="159"/>
      <c r="D115" s="129"/>
      <c r="E115" s="159"/>
      <c r="F115" s="234"/>
      <c r="G115" s="236" t="str">
        <f>CONCATENATE(E111,".2")</f>
        <v>6.6.2</v>
      </c>
      <c r="H115" s="414"/>
      <c r="I115" s="134" t="s">
        <v>329</v>
      </c>
      <c r="J115" s="415"/>
      <c r="K115" s="415"/>
      <c r="L115" s="415"/>
      <c r="M115" s="415"/>
      <c r="N115" s="415"/>
      <c r="O115" s="415"/>
      <c r="P115" s="415"/>
      <c r="Q115" s="415"/>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17"/>
      <c r="AZ115" s="130"/>
      <c r="BA115" s="1011"/>
      <c r="BB115" s="1012"/>
      <c r="BC115" s="1013"/>
      <c r="BD115" s="130"/>
      <c r="BE115" s="174"/>
      <c r="BF115" s="62"/>
      <c r="BG115" s="57"/>
      <c r="BH115" s="57"/>
      <c r="BI115" s="57"/>
      <c r="BJ115" s="365"/>
      <c r="BK115" s="361"/>
      <c r="BL115" s="361"/>
      <c r="BM115" s="361"/>
      <c r="BN115" s="361"/>
      <c r="BO115" s="361"/>
      <c r="BP115" s="124" t="str">
        <f>IF(OR(BA115="x",BA115=""),"",IF(AND($BO$28=1,BK115&lt;&gt;""),1,IF(AND($BO$28=2,BL115&lt;&gt;""),1,IF(AND($BO$28=3,BM115&lt;&gt;""),1,IF(AND($BO$28=4,BN115&lt;&gt;""),1,IF(AND($BO$28=5,BO115&lt;&gt;""),1,0))))))</f>
        <v/>
      </c>
      <c r="BQ115" s="65">
        <f>IF(BR113=0,0,IF(OR(BA115="x",BA115=""),0,BA115))</f>
        <v>0</v>
      </c>
      <c r="BR115" s="367"/>
      <c r="BS115" s="57"/>
      <c r="BT115" s="57"/>
      <c r="BU115" s="57"/>
      <c r="BV115" s="57"/>
      <c r="BW115" s="57"/>
      <c r="BX115" s="57"/>
      <c r="BY115" s="57"/>
      <c r="BZ115" s="57"/>
      <c r="CA115" s="57"/>
      <c r="CB115" s="57"/>
      <c r="CC115" s="57"/>
      <c r="CD115" s="57"/>
      <c r="CE115" s="57"/>
      <c r="CF115" s="57"/>
      <c r="CG115" s="57"/>
      <c r="CH115" s="57"/>
      <c r="CI115" s="57"/>
      <c r="CJ115" s="57"/>
      <c r="CK115" s="57"/>
    </row>
    <row r="116" spans="1:89" s="6" customFormat="1">
      <c r="A116" s="360"/>
      <c r="B116" s="66"/>
      <c r="C116" s="371"/>
      <c r="D116" s="66"/>
      <c r="E116" s="371"/>
      <c r="F116" s="370"/>
      <c r="G116" s="369"/>
      <c r="H116" s="426"/>
      <c r="I116" s="143" t="s">
        <v>4</v>
      </c>
      <c r="J116" s="427"/>
      <c r="K116" s="316" t="s">
        <v>780</v>
      </c>
      <c r="L116" s="420"/>
      <c r="M116" s="420"/>
      <c r="N116" s="420"/>
      <c r="O116" s="420"/>
      <c r="P116" s="420"/>
      <c r="Q116" s="420"/>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428"/>
      <c r="AS116" s="428"/>
      <c r="AT116" s="429"/>
      <c r="AU116" s="429"/>
      <c r="AV116" s="429"/>
      <c r="AW116" s="429"/>
      <c r="AX116" s="429"/>
      <c r="AY116" s="430"/>
      <c r="AZ116" s="368"/>
      <c r="BA116" s="66"/>
      <c r="BB116" s="66"/>
      <c r="BC116" s="66"/>
      <c r="BD116" s="368"/>
      <c r="BE116" s="319"/>
      <c r="BF116" s="365"/>
      <c r="BG116" s="362"/>
      <c r="BH116" s="362"/>
      <c r="BI116" s="362"/>
      <c r="BJ116" s="365"/>
      <c r="BK116" s="361"/>
      <c r="BL116" s="361"/>
      <c r="BM116" s="361"/>
      <c r="BN116" s="361"/>
      <c r="BO116" s="361"/>
      <c r="BP116" s="372"/>
      <c r="BQ116" s="372"/>
      <c r="BR116" s="367"/>
      <c r="BS116" s="362"/>
      <c r="BT116" s="362"/>
      <c r="BU116" s="362"/>
      <c r="BV116" s="362"/>
      <c r="BW116" s="362"/>
      <c r="BX116" s="362"/>
      <c r="BY116" s="362"/>
      <c r="BZ116" s="362"/>
      <c r="CA116" s="362"/>
      <c r="CB116" s="362"/>
      <c r="CC116" s="362"/>
      <c r="CD116" s="362"/>
      <c r="CE116" s="362"/>
      <c r="CF116" s="362"/>
      <c r="CG116" s="362"/>
      <c r="CH116" s="362"/>
      <c r="CI116" s="362"/>
      <c r="CJ116" s="362"/>
      <c r="CK116" s="362"/>
    </row>
    <row r="117" spans="1:89" s="6" customFormat="1">
      <c r="A117" s="360"/>
      <c r="B117" s="66"/>
      <c r="C117" s="371"/>
      <c r="D117" s="66"/>
      <c r="E117" s="371"/>
      <c r="F117" s="370"/>
      <c r="G117" s="369"/>
      <c r="H117" s="426"/>
      <c r="I117" s="143" t="s">
        <v>5</v>
      </c>
      <c r="J117" s="427"/>
      <c r="K117" s="316" t="s">
        <v>532</v>
      </c>
      <c r="L117" s="420"/>
      <c r="M117" s="420"/>
      <c r="N117" s="420"/>
      <c r="O117" s="420"/>
      <c r="P117" s="420"/>
      <c r="Q117" s="420"/>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8"/>
      <c r="AQ117" s="428"/>
      <c r="AR117" s="428"/>
      <c r="AS117" s="428"/>
      <c r="AT117" s="429"/>
      <c r="AU117" s="429"/>
      <c r="AV117" s="429"/>
      <c r="AW117" s="429"/>
      <c r="AX117" s="429"/>
      <c r="AY117" s="430"/>
      <c r="AZ117" s="368"/>
      <c r="BA117" s="66"/>
      <c r="BB117" s="66"/>
      <c r="BC117" s="66"/>
      <c r="BD117" s="368"/>
      <c r="BE117" s="319"/>
      <c r="BF117" s="365"/>
      <c r="BG117" s="362"/>
      <c r="BH117" s="362"/>
      <c r="BI117" s="362"/>
      <c r="BJ117" s="365"/>
      <c r="BK117" s="361"/>
      <c r="BL117" s="361"/>
      <c r="BM117" s="361"/>
      <c r="BN117" s="361"/>
      <c r="BO117" s="361"/>
      <c r="BP117" s="363"/>
      <c r="BQ117" s="363"/>
      <c r="BR117" s="367"/>
      <c r="BS117" s="362"/>
      <c r="BT117" s="362"/>
      <c r="BU117" s="362"/>
      <c r="BV117" s="362"/>
      <c r="BW117" s="362"/>
      <c r="BX117" s="362"/>
      <c r="BY117" s="362"/>
      <c r="BZ117" s="362"/>
      <c r="CA117" s="362"/>
      <c r="CB117" s="362"/>
      <c r="CC117" s="362"/>
      <c r="CD117" s="362"/>
      <c r="CE117" s="362"/>
      <c r="CF117" s="362"/>
      <c r="CG117" s="362"/>
      <c r="CH117" s="362"/>
      <c r="CI117" s="362"/>
      <c r="CJ117" s="362"/>
      <c r="CK117" s="362"/>
    </row>
    <row r="118" spans="1:89" s="6" customFormat="1">
      <c r="A118" s="360"/>
      <c r="B118" s="66"/>
      <c r="C118" s="371"/>
      <c r="D118" s="66"/>
      <c r="E118" s="371"/>
      <c r="F118" s="370"/>
      <c r="G118" s="369"/>
      <c r="H118" s="426"/>
      <c r="I118" s="143" t="s">
        <v>6</v>
      </c>
      <c r="J118" s="427"/>
      <c r="K118" s="316" t="s">
        <v>781</v>
      </c>
      <c r="L118" s="420"/>
      <c r="M118" s="420"/>
      <c r="N118" s="420"/>
      <c r="O118" s="420"/>
      <c r="P118" s="420"/>
      <c r="Q118" s="420"/>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428"/>
      <c r="AS118" s="428"/>
      <c r="AT118" s="429"/>
      <c r="AU118" s="429"/>
      <c r="AV118" s="429"/>
      <c r="AW118" s="429"/>
      <c r="AX118" s="429"/>
      <c r="AY118" s="430"/>
      <c r="AZ118" s="368"/>
      <c r="BA118" s="66"/>
      <c r="BB118" s="66"/>
      <c r="BC118" s="66"/>
      <c r="BD118" s="368"/>
      <c r="BE118" s="319"/>
      <c r="BF118" s="365"/>
      <c r="BG118" s="362"/>
      <c r="BH118" s="362"/>
      <c r="BI118" s="362"/>
      <c r="BJ118" s="365"/>
      <c r="BK118" s="361"/>
      <c r="BL118" s="361"/>
      <c r="BM118" s="361"/>
      <c r="BN118" s="361"/>
      <c r="BO118" s="361"/>
      <c r="BP118" s="363"/>
      <c r="BQ118" s="363"/>
      <c r="BR118" s="367"/>
      <c r="BS118" s="362"/>
      <c r="BT118" s="362"/>
      <c r="BU118" s="362"/>
      <c r="BV118" s="362"/>
      <c r="BW118" s="362"/>
      <c r="BX118" s="362"/>
      <c r="BY118" s="362"/>
      <c r="BZ118" s="362"/>
      <c r="CA118" s="362"/>
      <c r="CB118" s="362"/>
      <c r="CC118" s="362"/>
      <c r="CD118" s="362"/>
      <c r="CE118" s="362"/>
      <c r="CF118" s="362"/>
      <c r="CG118" s="362"/>
      <c r="CH118" s="362"/>
      <c r="CI118" s="362"/>
      <c r="CJ118" s="362"/>
      <c r="CK118" s="362"/>
    </row>
    <row r="119" spans="1:89" s="6" customFormat="1">
      <c r="A119" s="360"/>
      <c r="B119" s="66"/>
      <c r="C119" s="371"/>
      <c r="D119" s="66"/>
      <c r="E119" s="371"/>
      <c r="F119" s="370"/>
      <c r="G119" s="369"/>
      <c r="H119" s="426"/>
      <c r="I119" s="143" t="s">
        <v>7</v>
      </c>
      <c r="J119" s="427"/>
      <c r="K119" s="316"/>
      <c r="L119" s="420"/>
      <c r="M119" s="420"/>
      <c r="N119" s="420"/>
      <c r="O119" s="420"/>
      <c r="P119" s="420"/>
      <c r="Q119" s="420"/>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428"/>
      <c r="AS119" s="428"/>
      <c r="AT119" s="429"/>
      <c r="AU119" s="429"/>
      <c r="AV119" s="429"/>
      <c r="AW119" s="429"/>
      <c r="AX119" s="429"/>
      <c r="AY119" s="430"/>
      <c r="AZ119" s="368"/>
      <c r="BA119" s="66"/>
      <c r="BB119" s="66"/>
      <c r="BC119" s="66"/>
      <c r="BD119" s="368"/>
      <c r="BE119" s="319"/>
      <c r="BF119" s="365"/>
      <c r="BG119" s="362"/>
      <c r="BH119" s="362"/>
      <c r="BI119" s="362"/>
      <c r="BJ119" s="365"/>
      <c r="BK119" s="361"/>
      <c r="BL119" s="361"/>
      <c r="BM119" s="361"/>
      <c r="BN119" s="361"/>
      <c r="BO119" s="361"/>
      <c r="BP119" s="363"/>
      <c r="BQ119" s="363"/>
      <c r="BR119" s="367"/>
      <c r="BS119" s="362"/>
      <c r="BT119" s="362"/>
      <c r="BU119" s="362"/>
      <c r="BV119" s="362"/>
      <c r="BW119" s="362"/>
      <c r="BX119" s="362"/>
      <c r="BY119" s="362"/>
      <c r="BZ119" s="362"/>
      <c r="CA119" s="362"/>
      <c r="CB119" s="362"/>
      <c r="CC119" s="362"/>
      <c r="CD119" s="362"/>
      <c r="CE119" s="362"/>
      <c r="CF119" s="362"/>
      <c r="CG119" s="362"/>
      <c r="CH119" s="362"/>
      <c r="CI119" s="362"/>
      <c r="CJ119" s="362"/>
      <c r="CK119" s="362"/>
    </row>
    <row r="120" spans="1:89" s="6" customFormat="1">
      <c r="A120" s="360"/>
      <c r="B120" s="66"/>
      <c r="C120" s="371"/>
      <c r="D120" s="66"/>
      <c r="E120" s="371"/>
      <c r="F120" s="370"/>
      <c r="G120" s="369"/>
      <c r="H120" s="426"/>
      <c r="I120" s="143" t="s">
        <v>8</v>
      </c>
      <c r="J120" s="427"/>
      <c r="K120" s="316"/>
      <c r="L120" s="420"/>
      <c r="M120" s="420"/>
      <c r="N120" s="420"/>
      <c r="O120" s="420"/>
      <c r="P120" s="420"/>
      <c r="Q120" s="420"/>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428"/>
      <c r="AS120" s="428"/>
      <c r="AT120" s="429"/>
      <c r="AU120" s="429"/>
      <c r="AV120" s="429"/>
      <c r="AW120" s="429"/>
      <c r="AX120" s="429"/>
      <c r="AY120" s="430"/>
      <c r="AZ120" s="368"/>
      <c r="BA120" s="66"/>
      <c r="BB120" s="66"/>
      <c r="BC120" s="66"/>
      <c r="BD120" s="368"/>
      <c r="BE120" s="319"/>
      <c r="BF120" s="365"/>
      <c r="BG120" s="362"/>
      <c r="BH120" s="362"/>
      <c r="BI120" s="362"/>
      <c r="BJ120" s="365"/>
      <c r="BK120" s="361"/>
      <c r="BL120" s="361"/>
      <c r="BM120" s="361"/>
      <c r="BN120" s="361"/>
      <c r="BO120" s="361"/>
      <c r="BP120" s="363"/>
      <c r="BQ120" s="363"/>
      <c r="BR120" s="367"/>
      <c r="BS120" s="362"/>
      <c r="BT120" s="362"/>
      <c r="BU120" s="362"/>
      <c r="BV120" s="362"/>
      <c r="BW120" s="362"/>
      <c r="BX120" s="362"/>
      <c r="BY120" s="362"/>
      <c r="BZ120" s="362"/>
      <c r="CA120" s="362"/>
      <c r="CB120" s="362"/>
      <c r="CC120" s="362"/>
      <c r="CD120" s="362"/>
      <c r="CE120" s="362"/>
      <c r="CF120" s="362"/>
      <c r="CG120" s="362"/>
      <c r="CH120" s="362"/>
      <c r="CI120" s="362"/>
      <c r="CJ120" s="362"/>
      <c r="CK120" s="362"/>
    </row>
    <row r="121" spans="1:89" s="19" customFormat="1" ht="3.75" customHeight="1">
      <c r="A121" s="360"/>
      <c r="B121" s="129"/>
      <c r="C121" s="159"/>
      <c r="D121" s="129"/>
      <c r="E121" s="159"/>
      <c r="F121" s="234"/>
      <c r="G121" s="132"/>
      <c r="H121" s="419"/>
      <c r="I121" s="137"/>
      <c r="J121" s="420"/>
      <c r="K121" s="420"/>
      <c r="L121" s="420"/>
      <c r="M121" s="420"/>
      <c r="N121" s="420"/>
      <c r="O121" s="420"/>
      <c r="P121" s="420"/>
      <c r="Q121" s="420"/>
      <c r="R121" s="421"/>
      <c r="S121" s="421"/>
      <c r="T121" s="421"/>
      <c r="U121" s="421"/>
      <c r="V121" s="421"/>
      <c r="W121" s="421"/>
      <c r="X121" s="421"/>
      <c r="Y121" s="421"/>
      <c r="Z121" s="421"/>
      <c r="AA121" s="421"/>
      <c r="AB121" s="421"/>
      <c r="AC121" s="421"/>
      <c r="AD121" s="421"/>
      <c r="AE121" s="421"/>
      <c r="AF121" s="421"/>
      <c r="AG121" s="421"/>
      <c r="AH121" s="421"/>
      <c r="AI121" s="421"/>
      <c r="AJ121" s="421"/>
      <c r="AK121" s="421"/>
      <c r="AL121" s="421"/>
      <c r="AM121" s="421"/>
      <c r="AN121" s="421"/>
      <c r="AO121" s="421"/>
      <c r="AP121" s="421"/>
      <c r="AQ121" s="421"/>
      <c r="AR121" s="421"/>
      <c r="AS121" s="421"/>
      <c r="AT121" s="421"/>
      <c r="AU121" s="421"/>
      <c r="AV121" s="421"/>
      <c r="AW121" s="421"/>
      <c r="AX121" s="421"/>
      <c r="AY121" s="422"/>
      <c r="AZ121" s="130"/>
      <c r="BA121" s="129"/>
      <c r="BB121" s="129"/>
      <c r="BC121" s="129"/>
      <c r="BD121" s="130"/>
      <c r="BE121" s="174"/>
      <c r="BF121" s="62"/>
      <c r="BG121" s="57"/>
      <c r="BH121" s="57"/>
      <c r="BI121" s="57"/>
      <c r="BJ121" s="62"/>
      <c r="BK121" s="58"/>
      <c r="BL121" s="58"/>
      <c r="BM121" s="58"/>
      <c r="BN121" s="58"/>
      <c r="BO121" s="58"/>
      <c r="BP121" s="131"/>
      <c r="BQ121" s="131"/>
      <c r="BR121" s="84"/>
      <c r="BS121" s="57"/>
      <c r="BT121" s="57"/>
      <c r="BU121" s="57"/>
      <c r="BV121" s="57"/>
      <c r="BW121" s="57"/>
      <c r="BX121" s="57"/>
      <c r="BY121" s="57"/>
      <c r="BZ121" s="57"/>
      <c r="CA121" s="57"/>
      <c r="CB121" s="57"/>
      <c r="CC121" s="57"/>
      <c r="CD121" s="57"/>
      <c r="CE121" s="57"/>
      <c r="CF121" s="57"/>
      <c r="CG121" s="57"/>
      <c r="CH121" s="57"/>
      <c r="CI121" s="57"/>
      <c r="CJ121" s="57"/>
      <c r="CK121" s="57"/>
    </row>
    <row r="122" spans="1:89" s="19" customFormat="1">
      <c r="A122" s="360"/>
      <c r="B122" s="129"/>
      <c r="C122" s="159"/>
      <c r="D122" s="129"/>
      <c r="E122" s="159"/>
      <c r="F122" s="234"/>
      <c r="G122" s="236" t="str">
        <f>CONCATENATE(E111,".3")</f>
        <v>6.6.3</v>
      </c>
      <c r="H122" s="414"/>
      <c r="I122" s="134" t="s">
        <v>328</v>
      </c>
      <c r="J122" s="415"/>
      <c r="K122" s="415"/>
      <c r="L122" s="415"/>
      <c r="M122" s="415"/>
      <c r="N122" s="415"/>
      <c r="O122" s="415"/>
      <c r="P122" s="415"/>
      <c r="Q122" s="415"/>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17"/>
      <c r="AZ122" s="130"/>
      <c r="BA122" s="1011"/>
      <c r="BB122" s="1012"/>
      <c r="BC122" s="1013"/>
      <c r="BD122" s="130"/>
      <c r="BE122" s="197"/>
      <c r="BF122" s="57"/>
      <c r="BG122" s="57"/>
      <c r="BH122" s="57"/>
      <c r="BI122" s="57"/>
      <c r="BJ122" s="365"/>
      <c r="BK122" s="361"/>
      <c r="BL122" s="361"/>
      <c r="BM122" s="361"/>
      <c r="BN122" s="361"/>
      <c r="BO122" s="361"/>
      <c r="BP122" s="124" t="str">
        <f>IF(OR(BA122="x",BA122=""),"",IF(AND($BO$28=1,BK122&lt;&gt;""),1,IF(AND($BO$28=2,BL122&lt;&gt;""),1,IF(AND($BO$28=3,BM122&lt;&gt;""),1,IF(AND($BO$28=4,BN122&lt;&gt;""),1,IF(AND($BO$28=5,BO122&lt;&gt;""),1,0))))))</f>
        <v/>
      </c>
      <c r="BQ122" s="65">
        <f>IF(BR113=0,0,IF(OR(BA122="x",BA122=""),0,BA122))</f>
        <v>0</v>
      </c>
      <c r="BR122" s="367"/>
      <c r="BS122" s="57"/>
      <c r="BT122" s="57"/>
      <c r="BU122" s="57"/>
      <c r="BV122" s="57"/>
      <c r="BW122" s="57"/>
      <c r="BX122" s="57"/>
      <c r="BY122" s="57"/>
      <c r="BZ122" s="57"/>
      <c r="CA122" s="57"/>
      <c r="CB122" s="57"/>
      <c r="CC122" s="57"/>
      <c r="CD122" s="57"/>
      <c r="CE122" s="57"/>
      <c r="CF122" s="57"/>
      <c r="CG122" s="57"/>
      <c r="CH122" s="57"/>
      <c r="CI122" s="57"/>
      <c r="CJ122" s="57"/>
      <c r="CK122" s="57"/>
    </row>
    <row r="123" spans="1:89" s="19" customFormat="1" ht="3.75" customHeight="1">
      <c r="A123" s="360"/>
      <c r="B123" s="129"/>
      <c r="C123" s="159"/>
      <c r="D123" s="129"/>
      <c r="E123" s="159"/>
      <c r="F123" s="234"/>
      <c r="G123" s="132"/>
      <c r="H123" s="419"/>
      <c r="I123" s="137"/>
      <c r="J123" s="420"/>
      <c r="K123" s="420"/>
      <c r="L123" s="420"/>
      <c r="M123" s="420"/>
      <c r="N123" s="420"/>
      <c r="O123" s="420"/>
      <c r="P123" s="420"/>
      <c r="Q123" s="420"/>
      <c r="R123" s="421"/>
      <c r="S123" s="421"/>
      <c r="T123" s="421"/>
      <c r="U123" s="421"/>
      <c r="V123" s="421"/>
      <c r="W123" s="421"/>
      <c r="X123" s="421"/>
      <c r="Y123" s="421"/>
      <c r="Z123" s="421"/>
      <c r="AA123" s="421"/>
      <c r="AB123" s="421"/>
      <c r="AC123" s="421"/>
      <c r="AD123" s="421"/>
      <c r="AE123" s="421"/>
      <c r="AF123" s="421"/>
      <c r="AG123" s="421"/>
      <c r="AH123" s="421"/>
      <c r="AI123" s="421"/>
      <c r="AJ123" s="421"/>
      <c r="AK123" s="421"/>
      <c r="AL123" s="421"/>
      <c r="AM123" s="421"/>
      <c r="AN123" s="421"/>
      <c r="AO123" s="421"/>
      <c r="AP123" s="421"/>
      <c r="AQ123" s="421"/>
      <c r="AR123" s="421"/>
      <c r="AS123" s="421"/>
      <c r="AT123" s="421"/>
      <c r="AU123" s="421"/>
      <c r="AV123" s="421"/>
      <c r="AW123" s="421"/>
      <c r="AX123" s="421"/>
      <c r="AY123" s="422"/>
      <c r="AZ123" s="130"/>
      <c r="BA123" s="129"/>
      <c r="BB123" s="129"/>
      <c r="BC123" s="129"/>
      <c r="BD123" s="130"/>
      <c r="BE123" s="197"/>
      <c r="BF123" s="57"/>
      <c r="BG123" s="57"/>
      <c r="BH123" s="57"/>
      <c r="BI123" s="57"/>
      <c r="BJ123" s="365"/>
      <c r="BK123" s="361"/>
      <c r="BL123" s="361"/>
      <c r="BM123" s="361"/>
      <c r="BN123" s="361"/>
      <c r="BO123" s="361"/>
      <c r="BP123" s="78"/>
      <c r="BQ123" s="78"/>
      <c r="BR123" s="84"/>
      <c r="BS123" s="57"/>
      <c r="BT123" s="57"/>
      <c r="BU123" s="57"/>
      <c r="BV123" s="57"/>
      <c r="BW123" s="57"/>
      <c r="BX123" s="57"/>
      <c r="BY123" s="57"/>
      <c r="BZ123" s="57"/>
      <c r="CA123" s="57"/>
      <c r="CB123" s="57"/>
      <c r="CC123" s="57"/>
      <c r="CD123" s="57"/>
      <c r="CE123" s="57"/>
      <c r="CF123" s="57"/>
      <c r="CG123" s="57"/>
      <c r="CH123" s="57"/>
      <c r="CI123" s="57"/>
      <c r="CJ123" s="57"/>
      <c r="CK123" s="57"/>
    </row>
    <row r="124" spans="1:89" s="19" customFormat="1">
      <c r="A124" s="360"/>
      <c r="B124" s="129"/>
      <c r="C124" s="159"/>
      <c r="D124" s="129"/>
      <c r="E124" s="159"/>
      <c r="F124" s="234"/>
      <c r="G124" s="236" t="str">
        <f>CONCATENATE(E111,".4")</f>
        <v>6.6.4</v>
      </c>
      <c r="H124" s="414"/>
      <c r="I124" s="134" t="s">
        <v>9</v>
      </c>
      <c r="J124" s="415"/>
      <c r="K124" s="415"/>
      <c r="L124" s="415"/>
      <c r="M124" s="415"/>
      <c r="N124" s="415"/>
      <c r="O124" s="415"/>
      <c r="P124" s="415"/>
      <c r="Q124" s="415"/>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c r="AN124" s="406"/>
      <c r="AO124" s="406"/>
      <c r="AP124" s="406"/>
      <c r="AQ124" s="406"/>
      <c r="AR124" s="406"/>
      <c r="AS124" s="406"/>
      <c r="AT124" s="406"/>
      <c r="AU124" s="406"/>
      <c r="AV124" s="406"/>
      <c r="AW124" s="406"/>
      <c r="AX124" s="406"/>
      <c r="AY124" s="417"/>
      <c r="AZ124" s="130"/>
      <c r="BA124" s="1011"/>
      <c r="BB124" s="1012"/>
      <c r="BC124" s="1013"/>
      <c r="BD124" s="130"/>
      <c r="BE124" s="197"/>
      <c r="BF124" s="57"/>
      <c r="BG124" s="57"/>
      <c r="BH124" s="57"/>
      <c r="BI124" s="57"/>
      <c r="BJ124" s="365"/>
      <c r="BK124" s="361"/>
      <c r="BL124" s="361"/>
      <c r="BM124" s="361"/>
      <c r="BN124" s="361"/>
      <c r="BO124" s="361"/>
      <c r="BP124" s="124" t="str">
        <f>IF(OR(BA124="x",BA124=""),"",IF(AND($BO$28=1,BK124&lt;&gt;""),1,IF(AND($BO$28=2,BL124&lt;&gt;""),1,IF(AND($BO$28=3,BM124&lt;&gt;""),1,IF(AND($BO$28=4,BN124&lt;&gt;""),1,IF(AND($BO$28=5,BO124&lt;&gt;""),1,0))))))</f>
        <v/>
      </c>
      <c r="BQ124" s="65">
        <f>IF(BR113=0,0,IF(OR(BA124="x",BA124=""),0,BA124))</f>
        <v>0</v>
      </c>
      <c r="BR124" s="367"/>
      <c r="BS124" s="57"/>
      <c r="BT124" s="57"/>
      <c r="BU124" s="57"/>
      <c r="BV124" s="57"/>
      <c r="BW124" s="57"/>
      <c r="BX124" s="57"/>
      <c r="BY124" s="57"/>
      <c r="BZ124" s="57"/>
      <c r="CA124" s="57"/>
      <c r="CB124" s="57"/>
      <c r="CC124" s="57"/>
      <c r="CD124" s="57"/>
      <c r="CE124" s="57"/>
      <c r="CF124" s="57"/>
      <c r="CG124" s="57"/>
      <c r="CH124" s="57"/>
      <c r="CI124" s="57"/>
      <c r="CJ124" s="57"/>
      <c r="CK124" s="57"/>
    </row>
    <row r="125" spans="1:89" s="19" customFormat="1" ht="3.75" customHeight="1">
      <c r="A125" s="366"/>
      <c r="B125" s="129"/>
      <c r="C125" s="159"/>
      <c r="D125" s="82"/>
      <c r="E125" s="71"/>
      <c r="F125" s="72"/>
      <c r="G125" s="132"/>
      <c r="H125" s="136"/>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8"/>
      <c r="AZ125" s="130"/>
      <c r="BA125" s="129"/>
      <c r="BB125" s="129"/>
      <c r="BC125" s="129"/>
      <c r="BD125" s="130"/>
      <c r="BE125" s="211"/>
      <c r="BF125" s="57"/>
      <c r="BG125" s="57"/>
      <c r="BH125" s="57"/>
      <c r="BI125" s="57"/>
      <c r="BJ125" s="365"/>
      <c r="BK125" s="361"/>
      <c r="BL125" s="361"/>
      <c r="BM125" s="361"/>
      <c r="BN125" s="361"/>
      <c r="BO125" s="361"/>
      <c r="BP125" s="78"/>
      <c r="BQ125" s="78"/>
      <c r="BR125" s="84"/>
      <c r="BS125" s="57"/>
      <c r="BT125" s="57"/>
      <c r="BU125" s="57"/>
      <c r="BV125" s="57"/>
      <c r="BW125" s="57"/>
      <c r="BX125" s="57"/>
      <c r="BY125" s="57"/>
      <c r="BZ125" s="57"/>
      <c r="CA125" s="57"/>
      <c r="CB125" s="57"/>
      <c r="CC125" s="57"/>
      <c r="CD125" s="57"/>
      <c r="CE125" s="57"/>
      <c r="CF125" s="57"/>
      <c r="CG125" s="57"/>
      <c r="CH125" s="57"/>
      <c r="CI125" s="57"/>
      <c r="CJ125" s="57"/>
      <c r="CK125" s="57"/>
    </row>
    <row r="126" spans="1:89" s="19" customFormat="1">
      <c r="A126" s="364"/>
      <c r="B126" s="137"/>
      <c r="C126" s="202"/>
      <c r="D126" s="137"/>
      <c r="E126" s="202"/>
      <c r="F126" s="137"/>
      <c r="G126" s="202"/>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8"/>
      <c r="BF126" s="57"/>
      <c r="BG126" s="57"/>
      <c r="BH126" s="57"/>
      <c r="BI126" s="57"/>
      <c r="BJ126" s="80"/>
      <c r="BK126" s="81"/>
      <c r="BL126" s="81"/>
      <c r="BM126" s="81"/>
      <c r="BN126" s="81"/>
      <c r="BO126" s="81"/>
      <c r="BP126" s="161"/>
      <c r="BQ126" s="161"/>
      <c r="BR126" s="162"/>
      <c r="BS126" s="57"/>
      <c r="BT126" s="57"/>
      <c r="BU126" s="57"/>
      <c r="BV126" s="57"/>
      <c r="BW126" s="57"/>
      <c r="BX126" s="57"/>
      <c r="BY126" s="57"/>
      <c r="BZ126" s="57"/>
      <c r="CA126" s="57"/>
      <c r="CB126" s="57"/>
      <c r="CC126" s="57"/>
      <c r="CD126" s="57"/>
      <c r="CE126" s="57"/>
      <c r="CF126" s="57"/>
      <c r="CG126" s="57"/>
      <c r="CH126" s="57"/>
      <c r="CI126" s="57"/>
      <c r="CJ126" s="57"/>
      <c r="CK126" s="57"/>
    </row>
    <row r="127" spans="1:89" s="72" customFormat="1">
      <c r="A127" s="214"/>
      <c r="B127" s="57"/>
      <c r="C127" s="212"/>
      <c r="D127" s="57"/>
      <c r="E127" s="213"/>
      <c r="F127" s="214"/>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2"/>
      <c r="AD127" s="1082"/>
      <c r="AE127" s="1082"/>
      <c r="AF127" s="1082"/>
      <c r="AG127" s="1082"/>
      <c r="AH127" s="1082"/>
      <c r="AI127" s="1082"/>
      <c r="AJ127" s="1082"/>
      <c r="AK127" s="1082"/>
      <c r="AL127" s="1082"/>
      <c r="AM127" s="1082"/>
      <c r="AN127" s="1082"/>
      <c r="AO127" s="1082"/>
      <c r="AP127" s="1083"/>
      <c r="AQ127" s="1083"/>
      <c r="AR127" s="1083"/>
      <c r="AS127" s="1083"/>
      <c r="AT127" s="1083"/>
      <c r="AU127" s="1083"/>
      <c r="AV127" s="1083"/>
      <c r="AW127" s="1083"/>
      <c r="AX127" s="1083"/>
      <c r="AY127" s="1083"/>
      <c r="AZ127" s="1084"/>
      <c r="BA127" s="1084"/>
      <c r="BB127" s="1084"/>
      <c r="BC127" s="1084"/>
      <c r="BD127" s="1084"/>
      <c r="BE127" s="57"/>
      <c r="BF127" s="57"/>
      <c r="BG127" s="57"/>
      <c r="BH127" s="57"/>
      <c r="BI127" s="57"/>
      <c r="BJ127" s="215"/>
      <c r="BK127" s="215"/>
      <c r="BL127" s="215"/>
      <c r="BM127" s="215"/>
      <c r="BN127" s="215"/>
      <c r="BO127" s="215"/>
      <c r="BP127" s="131"/>
      <c r="BQ127" s="131"/>
      <c r="BR127" s="216"/>
      <c r="BS127" s="57"/>
      <c r="BT127" s="57"/>
      <c r="BU127" s="57"/>
      <c r="BV127" s="57"/>
      <c r="BW127" s="57"/>
      <c r="BX127" s="57"/>
      <c r="BY127" s="57"/>
      <c r="BZ127" s="57"/>
      <c r="CA127" s="57"/>
      <c r="CB127" s="57"/>
      <c r="CC127" s="57"/>
      <c r="CD127" s="57"/>
      <c r="CE127" s="57"/>
      <c r="CF127" s="57"/>
      <c r="CG127" s="57"/>
      <c r="CH127" s="57"/>
      <c r="CI127" s="57"/>
      <c r="CJ127" s="57"/>
      <c r="CK127" s="57"/>
    </row>
  </sheetData>
  <sheetProtection algorithmName="SHA-512" hashValue="sUKv6qfDq9UneZoyvB5TaLO3Ni2fmH19/VysH7n0t5NNGXV6Y2uOMC+6FgenwBY/5eOtWhz2MUStwD8GHSkzwQ==" saltValue="k8COWsUQVUUpUdXjbyqGdg==" spinCount="100000" sheet="1" selectLockedCells="1"/>
  <mergeCells count="100">
    <mergeCell ref="BA124:BC124"/>
    <mergeCell ref="G127:AO127"/>
    <mergeCell ref="AP127:AY127"/>
    <mergeCell ref="AZ127:BD127"/>
    <mergeCell ref="BA97:BC97"/>
    <mergeCell ref="BA99:BC99"/>
    <mergeCell ref="BA106:BC106"/>
    <mergeCell ref="BA108:BC108"/>
    <mergeCell ref="G111:AO111"/>
    <mergeCell ref="AP111:AY111"/>
    <mergeCell ref="BA113:BC113"/>
    <mergeCell ref="BA115:BC115"/>
    <mergeCell ref="BA122:BC122"/>
    <mergeCell ref="AZ111:BD111"/>
    <mergeCell ref="BA81:BC81"/>
    <mergeCell ref="BA65:BC65"/>
    <mergeCell ref="BA67:BC67"/>
    <mergeCell ref="BA74:BC74"/>
    <mergeCell ref="BA76:BC76"/>
    <mergeCell ref="G95:AO95"/>
    <mergeCell ref="AP95:AY95"/>
    <mergeCell ref="AZ95:BD95"/>
    <mergeCell ref="BA83:BC83"/>
    <mergeCell ref="BA90:BC90"/>
    <mergeCell ref="BA92:BC92"/>
    <mergeCell ref="BA42:BC42"/>
    <mergeCell ref="BA44:BC44"/>
    <mergeCell ref="G47:AO47"/>
    <mergeCell ref="AP47:AY47"/>
    <mergeCell ref="AZ47:BD47"/>
    <mergeCell ref="BA49:BC49"/>
    <mergeCell ref="BA51:BC51"/>
    <mergeCell ref="BA58:BC58"/>
    <mergeCell ref="BA60:BC60"/>
    <mergeCell ref="G63:AO63"/>
    <mergeCell ref="AP63:AY63"/>
    <mergeCell ref="AZ63:BD63"/>
    <mergeCell ref="BA33:BC33"/>
    <mergeCell ref="BA35:BC35"/>
    <mergeCell ref="B23:AY23"/>
    <mergeCell ref="AZ23:BD23"/>
    <mergeCell ref="C26:H26"/>
    <mergeCell ref="K26:S26"/>
    <mergeCell ref="V26:W26"/>
    <mergeCell ref="E29:AY29"/>
    <mergeCell ref="AZ29:BD29"/>
    <mergeCell ref="G31:AO31"/>
    <mergeCell ref="AP31:AY31"/>
    <mergeCell ref="AZ31:BD31"/>
    <mergeCell ref="BP28:BR28"/>
    <mergeCell ref="Z26:AA26"/>
    <mergeCell ref="AE26:AL26"/>
    <mergeCell ref="AO26:AQ26"/>
    <mergeCell ref="AU26:AX26"/>
    <mergeCell ref="BA26:BC26"/>
    <mergeCell ref="B17:E17"/>
    <mergeCell ref="F17:AY17"/>
    <mergeCell ref="AZ17:BD17"/>
    <mergeCell ref="B11:J12"/>
    <mergeCell ref="BJ28:BN28"/>
    <mergeCell ref="B22:E22"/>
    <mergeCell ref="F22:AY22"/>
    <mergeCell ref="AZ22:BD22"/>
    <mergeCell ref="AY11:BD12"/>
    <mergeCell ref="B14:BD14"/>
    <mergeCell ref="B15:E16"/>
    <mergeCell ref="F15:AY16"/>
    <mergeCell ref="AZ15:BD16"/>
    <mergeCell ref="AG9:AN10"/>
    <mergeCell ref="AO9:AR10"/>
    <mergeCell ref="AS9:BD10"/>
    <mergeCell ref="B21:E21"/>
    <mergeCell ref="F21:AY21"/>
    <mergeCell ref="AZ21:BD21"/>
    <mergeCell ref="B19:E19"/>
    <mergeCell ref="F19:AY19"/>
    <mergeCell ref="AZ19:BD19"/>
    <mergeCell ref="B20:E20"/>
    <mergeCell ref="F20:AY20"/>
    <mergeCell ref="AZ20:BD20"/>
    <mergeCell ref="B18:E18"/>
    <mergeCell ref="F18:AY18"/>
    <mergeCell ref="AZ18:BD18"/>
    <mergeCell ref="AV11:AX12"/>
    <mergeCell ref="Q3:AP5"/>
    <mergeCell ref="AY3:BC3"/>
    <mergeCell ref="AY5:BC5"/>
    <mergeCell ref="BP15:BR15"/>
    <mergeCell ref="BJ5:BO5"/>
    <mergeCell ref="Q6:AP7"/>
    <mergeCell ref="AO11:AR12"/>
    <mergeCell ref="AS11:AU12"/>
    <mergeCell ref="K11:Z12"/>
    <mergeCell ref="AA11:AD12"/>
    <mergeCell ref="AE11:AN12"/>
    <mergeCell ref="J7:K7"/>
    <mergeCell ref="AY7:BC7"/>
    <mergeCell ref="B9:J10"/>
    <mergeCell ref="K9:Z10"/>
    <mergeCell ref="AA9:AF10"/>
  </mergeCells>
  <conditionalFormatting sqref="BK65:BO65 BK81:BO81 BK97:BO97 BK49:BO49 BK113:BO113 BK33:BO33">
    <cfRule type="cellIs" dxfId="322" priority="7" stopIfTrue="1" operator="equal">
      <formula>""</formula>
    </cfRule>
  </conditionalFormatting>
  <conditionalFormatting sqref="AZ127 AZ30:BD30 AZ31 AZ95 AZ79 AZ47 AZ111">
    <cfRule type="cellIs" dxfId="321" priority="8" stopIfTrue="1" operator="equal">
      <formula>"Green"</formula>
    </cfRule>
    <cfRule type="cellIs" dxfId="320" priority="9" stopIfTrue="1" operator="equal">
      <formula>"Yellow"</formula>
    </cfRule>
    <cfRule type="cellIs" dxfId="319" priority="10" stopIfTrue="1" operator="equal">
      <formula>"Red"</formula>
    </cfRule>
  </conditionalFormatting>
  <conditionalFormatting sqref="AS7">
    <cfRule type="cellIs" dxfId="318" priority="23" stopIfTrue="1" operator="equal">
      <formula>"X"</formula>
    </cfRule>
  </conditionalFormatting>
  <conditionalFormatting sqref="BP5">
    <cfRule type="expression" dxfId="317" priority="24" stopIfTrue="1">
      <formula>IF(AND(BP5="",#REF!&gt;""),TRUE,FALSE)</formula>
    </cfRule>
  </conditionalFormatting>
  <conditionalFormatting sqref="BA113:BC113 BA81:BC81 BA65:BC65 BA49:BC49 BA33:BC33 BA97:BC97">
    <cfRule type="expression" dxfId="316" priority="25" stopIfTrue="1">
      <formula>IF(BJ33="No",TRUE,FALSE)</formula>
    </cfRule>
    <cfRule type="expression" dxfId="315" priority="26" stopIfTrue="1">
      <formula>IF(OR(I33="",BA33="x",BR33=0),TRUE,FALSE)</formula>
    </cfRule>
    <cfRule type="expression" dxfId="314" priority="27" stopIfTrue="1">
      <formula>IF(AND(BA33&lt;&gt;"Y",BA33&lt;&gt;"N",BA33&lt;&gt;""),TRUE,FALSE)</formula>
    </cfRule>
  </conditionalFormatting>
  <conditionalFormatting sqref="BA115:BC115 BA99:BC99 BA83:BC83 BA67:BC67 BA51:BC51 BA35:BC35">
    <cfRule type="expression" dxfId="313" priority="28" stopIfTrue="1">
      <formula>IF(OR(BR33=0,BJ33="No"),TRUE,FALSE)</formula>
    </cfRule>
    <cfRule type="expression" dxfId="312" priority="29" stopIfTrue="1">
      <formula>IF(BA33="x",TRUE,FALSE)</formula>
    </cfRule>
    <cfRule type="cellIs" dxfId="311" priority="30" stopIfTrue="1" operator="greaterThan">
      <formula>2</formula>
    </cfRule>
  </conditionalFormatting>
  <conditionalFormatting sqref="BA122:BC122 BA106:BC106 BA90:BC90 BA74:BC74 BA58:BC58 BA42:BC42">
    <cfRule type="expression" dxfId="310" priority="31" stopIfTrue="1">
      <formula>IF(OR(BR33=0,BJ33="No"),TRUE,FALSE)</formula>
    </cfRule>
    <cfRule type="expression" dxfId="309" priority="32" stopIfTrue="1">
      <formula>IF(BA33="x",TRUE,FALSE)</formula>
    </cfRule>
    <cfRule type="cellIs" dxfId="308" priority="33" stopIfTrue="1" operator="greaterThan">
      <formula>2</formula>
    </cfRule>
  </conditionalFormatting>
  <conditionalFormatting sqref="BA124:BC124 BA108:BC108 BA92:BC92 BA76:BC76 BA60:BC60 BA44:BC44">
    <cfRule type="expression" dxfId="307" priority="34" stopIfTrue="1">
      <formula>IF(OR(BR33=0,BJ33="No"),TRUE,FALSE)</formula>
    </cfRule>
    <cfRule type="expression" dxfId="306" priority="35" stopIfTrue="1">
      <formula>IF(BA33="x",TRUE,FALSE)</formula>
    </cfRule>
    <cfRule type="cellIs" dxfId="305" priority="36" stopIfTrue="1" operator="greaterThan">
      <formula>2</formula>
    </cfRule>
  </conditionalFormatting>
  <conditionalFormatting sqref="AZ17:BD23">
    <cfRule type="cellIs" dxfId="304" priority="40" stopIfTrue="1" operator="between">
      <formula>0.845</formula>
      <formula>1.1</formula>
    </cfRule>
    <cfRule type="cellIs" dxfId="303" priority="41" stopIfTrue="1" operator="between">
      <formula>0.745</formula>
      <formula>0.8449</formula>
    </cfRule>
    <cfRule type="cellIs" dxfId="302" priority="42" stopIfTrue="1" operator="between">
      <formula>0</formula>
      <formula>0.7449</formula>
    </cfRule>
  </conditionalFormatting>
  <conditionalFormatting sqref="AY5:BC5">
    <cfRule type="cellIs" dxfId="301" priority="4" stopIfTrue="1" operator="between">
      <formula>0.845</formula>
      <formula>1.1</formula>
    </cfRule>
    <cfRule type="cellIs" dxfId="300" priority="5" stopIfTrue="1" operator="between">
      <formula>0.745</formula>
      <formula>0.8449</formula>
    </cfRule>
    <cfRule type="cellIs" dxfId="299" priority="6" stopIfTrue="1" operator="between">
      <formula>0</formula>
      <formula>0.7449</formula>
    </cfRule>
  </conditionalFormatting>
  <conditionalFormatting sqref="AZ63">
    <cfRule type="cellIs" dxfId="298" priority="1" stopIfTrue="1" operator="equal">
      <formula>"Green"</formula>
    </cfRule>
    <cfRule type="cellIs" dxfId="297" priority="2" stopIfTrue="1" operator="equal">
      <formula>"Yellow"</formula>
    </cfRule>
    <cfRule type="cellIs" dxfId="296" priority="3" stopIfTrue="1" operator="equal">
      <formula>"Red"</formula>
    </cfRule>
  </conditionalFormatting>
  <printOptions horizontalCentered="1"/>
  <pageMargins left="0" right="0" top="0.5" bottom="0.75" header="0" footer="0.2"/>
  <pageSetup fitToHeight="0" orientation="portrait" r:id="rId1"/>
  <headerFooter alignWithMargins="0">
    <oddFooter xml:space="preserve">&amp;L&amp;8&amp;A
&amp;F&amp;C&amp;8Page &amp;P of &amp;N&amp;R&amp;8Printed: &amp;D </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92b6eee-40d1-4e62-84a5-48d1e6ea08a9" ContentTypeId="0x010100F8E8D452B93F9E46A582AEF5E9D7491E02" PreviousValue="false"/>
</file>

<file path=customXml/item2.xml><?xml version="1.0" encoding="utf-8"?>
<?mso-contentType ?>
<customXsn xmlns="http://schemas.microsoft.com/office/2006/metadata/customXsn">
  <xsnLocation/>
  <cached>True</cached>
  <openByDefault>True</openByDefault>
  <xsnScope/>
</customXsn>
</file>

<file path=customXml/item3.xml><?xml version="1.0" encoding="utf-8"?>
<p:properties xmlns:p="http://schemas.microsoft.com/office/2006/metadata/properties" xmlns:xsi="http://www.w3.org/2001/XMLSchema-instance" xmlns:pc="http://schemas.microsoft.com/office/infopath/2007/PartnerControls">
  <documentManagement>
    <Lear_SortOrder xmlns="378b4e44-8e38-4392-b947-306439f1c026" xsi:nil="true"/>
    <Region xmlns="378b4e44-8e38-4392-b947-306439f1c026">Global</Region>
    <TaxCatchAll xmlns="378b4e44-8e38-4392-b947-306439f1c026">
      <Value>5</Value>
      <Value>4</Value>
    </TaxCatchAll>
    <Attachment_x0020_No. xmlns="378b4e44-8e38-4392-b947-306439f1c026" xsi:nil="true"/>
    <Procedure_x0020_Name xmlns="378b4e44-8e38-4392-b947-306439f1c026">GPM 06.05 Production Supplier Development, Monitoring Review</Procedure_x0020_Name>
    <Procedure_x0020_No. xmlns="378b4e44-8e38-4392-b947-306439f1c026">GPM 6.5 F1</Procedure_x0020_No.>
    <Effective_x0020_Date xmlns="378b4e44-8e38-4392-b947-306439f1c026">2025-02-04T05:00:00+00:00</Effective_x0020_Date>
    <n458fba6a59b4af588266c4c96ee667a xmlns="378b4e44-8e38-4392-b947-306439f1c026">
      <Terms xmlns="http://schemas.microsoft.com/office/infopath/2007/PartnerControls">
        <TermInfo xmlns="http://schemas.microsoft.com/office/infopath/2007/PartnerControls">
          <TermName xmlns="http://schemas.microsoft.com/office/infopath/2007/PartnerControls">Form</TermName>
          <TermId xmlns="http://schemas.microsoft.com/office/infopath/2007/PartnerControls">fa85b013-3c27-45c4-9ad3-060500b0dde1</TermId>
        </TermInfo>
      </Terms>
    </n458fba6a59b4af588266c4c96ee667a>
    <f697350dfa9a44118aa2be603f8952d5 xmlns="378b4e44-8e38-4392-b947-306439f1c026">
      <Terms xmlns="http://schemas.microsoft.com/office/infopath/2007/PartnerControls">
        <TermInfo xmlns="http://schemas.microsoft.com/office/infopath/2007/PartnerControls">
          <TermName xmlns="http://schemas.microsoft.com/office/infopath/2007/PartnerControls">06.0) Purchasing</TermName>
          <TermId xmlns="http://schemas.microsoft.com/office/infopath/2007/PartnerControls">2ca7441f-3a33-40e4-9b2b-c311bbee3ea5</TermId>
        </TermInfo>
      </Terms>
    </f697350dfa9a44118aa2be603f8952d5>
    <Division xmlns="378b4e44-8e38-4392-b947-306439f1c026">Corporate</Division>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Global Procedure" ma:contentTypeID="0x010100F8E8D452B93F9E46A582AEF5E9D7491E02009D42296E2B96A04CBAD2F63958FA8C43" ma:contentTypeVersion="30" ma:contentTypeDescription="" ma:contentTypeScope="" ma:versionID="935a3c831a673193012646667d35dedc">
  <xsd:schema xmlns:xsd="http://www.w3.org/2001/XMLSchema" xmlns:xs="http://www.w3.org/2001/XMLSchema" xmlns:p="http://schemas.microsoft.com/office/2006/metadata/properties" xmlns:ns2="378b4e44-8e38-4392-b947-306439f1c026" targetNamespace="http://schemas.microsoft.com/office/2006/metadata/properties" ma:root="true" ma:fieldsID="b227ab97544a57b1a4f2df0e4163660f" ns2:_="">
    <xsd:import namespace="378b4e44-8e38-4392-b947-306439f1c026"/>
    <xsd:element name="properties">
      <xsd:complexType>
        <xsd:sequence>
          <xsd:element name="documentManagement">
            <xsd:complexType>
              <xsd:all>
                <xsd:element ref="ns2:Procedure_x0020_No."/>
                <xsd:element ref="ns2:Attachment_x0020_No." minOccurs="0"/>
                <xsd:element ref="ns2:Procedure_x0020_Name"/>
                <xsd:element ref="ns2:Effective_x0020_Date"/>
                <xsd:element ref="ns2:Lear_SortOrder" minOccurs="0"/>
                <xsd:element ref="ns2:n458fba6a59b4af588266c4c96ee667a" minOccurs="0"/>
                <xsd:element ref="ns2:TaxCatchAll" minOccurs="0"/>
                <xsd:element ref="ns2:f697350dfa9a44118aa2be603f8952d5" minOccurs="0"/>
                <xsd:element ref="ns2:TaxCatchAllLabel" minOccurs="0"/>
                <xsd:element ref="ns2:Region" minOccurs="0"/>
                <xsd:element ref="ns2:Di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8b4e44-8e38-4392-b947-306439f1c026" elementFormDefault="qualified">
    <xsd:import namespace="http://schemas.microsoft.com/office/2006/documentManagement/types"/>
    <xsd:import namespace="http://schemas.microsoft.com/office/infopath/2007/PartnerControls"/>
    <xsd:element name="Procedure_x0020_No." ma:index="2" ma:displayName="Procedure No." ma:internalName="Procedure_x0020_No_x002e_" ma:readOnly="false">
      <xsd:simpleType>
        <xsd:restriction base="dms:Text">
          <xsd:maxLength value="255"/>
        </xsd:restriction>
      </xsd:simpleType>
    </xsd:element>
    <xsd:element name="Attachment_x0020_No." ma:index="3" nillable="true" ma:displayName="Attachment No." ma:internalName="Attachment_x0020_No_x002e_">
      <xsd:simpleType>
        <xsd:restriction base="dms:Text">
          <xsd:maxLength value="255"/>
        </xsd:restriction>
      </xsd:simpleType>
    </xsd:element>
    <xsd:element name="Procedure_x0020_Name" ma:index="5" ma:displayName="Procedure Name" ma:internalName="Procedure_x0020_Name" ma:readOnly="false">
      <xsd:simpleType>
        <xsd:restriction base="dms:Text">
          <xsd:maxLength value="255"/>
        </xsd:restriction>
      </xsd:simpleType>
    </xsd:element>
    <xsd:element name="Effective_x0020_Date" ma:index="8" ma:displayName="Effective Date" ma:format="DateOnly" ma:internalName="Effective_x0020_Date" ma:readOnly="false">
      <xsd:simpleType>
        <xsd:restriction base="dms:DateTime"/>
      </xsd:simpleType>
    </xsd:element>
    <xsd:element name="Lear_SortOrder" ma:index="9" nillable="true" ma:displayName="Sort Order" ma:default="10" ma:internalName="Lear_SortOrder">
      <xsd:simpleType>
        <xsd:restriction base="dms:Number"/>
      </xsd:simpleType>
    </xsd:element>
    <xsd:element name="n458fba6a59b4af588266c4c96ee667a" ma:index="10" ma:taxonomy="true" ma:internalName="n458fba6a59b4af588266c4c96ee667a" ma:taxonomyFieldName="Lear_x0020_Document_x0020_Type" ma:displayName="Document Type" ma:readOnly="false" ma:default="" ma:fieldId="{7458fba6-a59b-4af5-8826-6c4c96ee667a}" ma:sspId="e92b6eee-40d1-4e62-84a5-48d1e6ea08a9" ma:termSetId="0b2cf865-2476-4aa6-8eeb-88d0857c500e"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203b861b-c9fb-40d3-a875-c5e52d71c80c}" ma:internalName="TaxCatchAll" ma:showField="CatchAllData" ma:web="2c2cee6f-0877-431e-9f22-89a30bc6277c">
      <xsd:complexType>
        <xsd:complexContent>
          <xsd:extension base="dms:MultiChoiceLookup">
            <xsd:sequence>
              <xsd:element name="Value" type="dms:Lookup" maxOccurs="unbounded" minOccurs="0" nillable="true"/>
            </xsd:sequence>
          </xsd:extension>
        </xsd:complexContent>
      </xsd:complexType>
    </xsd:element>
    <xsd:element name="f697350dfa9a44118aa2be603f8952d5" ma:index="14" nillable="true" ma:taxonomy="true" ma:internalName="f697350dfa9a44118aa2be603f8952d5" ma:taxonomyFieldName="GPM_x0020_Section" ma:displayName="GPM Section" ma:default="" ma:fieldId="{f697350d-fa9a-4411-8aa2-be603f8952d5}" ma:sspId="e92b6eee-40d1-4e62-84a5-48d1e6ea08a9" ma:termSetId="7521257f-b9e7-4c9f-b85c-c6372e961775" ma:anchorId="00000000-0000-0000-0000-000000000000" ma:open="false" ma:isKeyword="false">
      <xsd:complexType>
        <xsd:sequence>
          <xsd:element ref="pc:Terms" minOccurs="0" maxOccurs="1"/>
        </xsd:sequence>
      </xsd:complexType>
    </xsd:element>
    <xsd:element name="TaxCatchAllLabel" ma:index="18" nillable="true" ma:displayName="Taxonomy Catch All Column1" ma:description="" ma:hidden="true" ma:list="{203b861b-c9fb-40d3-a875-c5e52d71c80c}" ma:internalName="TaxCatchAllLabel" ma:readOnly="true" ma:showField="CatchAllDataLabel" ma:web="2c2cee6f-0877-431e-9f22-89a30bc6277c">
      <xsd:complexType>
        <xsd:complexContent>
          <xsd:extension base="dms:MultiChoiceLookup">
            <xsd:sequence>
              <xsd:element name="Value" type="dms:Lookup" maxOccurs="unbounded" minOccurs="0" nillable="true"/>
            </xsd:sequence>
          </xsd:extension>
        </xsd:complexContent>
      </xsd:complexType>
    </xsd:element>
    <xsd:element name="Region" ma:index="20" nillable="true" ma:displayName="Region" ma:default="Global" ma:format="Dropdown" ma:internalName="Region">
      <xsd:simpleType>
        <xsd:restriction base="dms:Choice">
          <xsd:enumeration value="Global"/>
          <xsd:enumeration value="Asia"/>
          <xsd:enumeration value="Europe and Africa"/>
          <xsd:enumeration value="North America"/>
          <xsd:enumeration value="South America"/>
        </xsd:restriction>
      </xsd:simpleType>
    </xsd:element>
    <xsd:element name="Division" ma:index="21" nillable="true" ma:displayName="Division" ma:format="Dropdown" ma:internalName="Division">
      <xsd:simpleType>
        <xsd:restriction base="dms:Choice">
          <xsd:enumeration value="Corporate"/>
          <xsd:enumeration value="Electrical"/>
          <xsd:enumeration value="Seating"/>
          <xsd:enumeration value="Non-Produc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FA3685-2429-4402-9976-9263F2836E5A}">
  <ds:schemaRefs>
    <ds:schemaRef ds:uri="Microsoft.SharePoint.Taxonomy.ContentTypeSync"/>
  </ds:schemaRefs>
</ds:datastoreItem>
</file>

<file path=customXml/itemProps2.xml><?xml version="1.0" encoding="utf-8"?>
<ds:datastoreItem xmlns:ds="http://schemas.openxmlformats.org/officeDocument/2006/customXml" ds:itemID="{FC176DD1-4C7A-4FD5-AE0A-E7D7783C3C1E}">
  <ds:schemaRefs>
    <ds:schemaRef ds:uri="http://schemas.microsoft.com/office/2006/metadata/customXsn"/>
  </ds:schemaRefs>
</ds:datastoreItem>
</file>

<file path=customXml/itemProps3.xml><?xml version="1.0" encoding="utf-8"?>
<ds:datastoreItem xmlns:ds="http://schemas.openxmlformats.org/officeDocument/2006/customXml" ds:itemID="{5DD75EC5-F0A2-4A69-A25C-712F2ABCF09E}">
  <ds:schemaRefs>
    <ds:schemaRef ds:uri="http://schemas.openxmlformats.org/package/2006/metadata/core-properties"/>
    <ds:schemaRef ds:uri="http://purl.org/dc/terms/"/>
    <ds:schemaRef ds:uri="http://purl.org/dc/dcmitype/"/>
    <ds:schemaRef ds:uri="http://www.w3.org/XML/1998/namespace"/>
    <ds:schemaRef ds:uri="http://purl.org/dc/elements/1.1/"/>
    <ds:schemaRef ds:uri="http://schemas.microsoft.com/office/2006/metadata/properties"/>
    <ds:schemaRef ds:uri="http://schemas.microsoft.com/office/2006/documentManagement/types"/>
    <ds:schemaRef ds:uri="378b4e44-8e38-4392-b947-306439f1c026"/>
    <ds:schemaRef ds:uri="http://schemas.microsoft.com/office/infopath/2007/PartnerControls"/>
  </ds:schemaRefs>
</ds:datastoreItem>
</file>

<file path=customXml/itemProps4.xml><?xml version="1.0" encoding="utf-8"?>
<ds:datastoreItem xmlns:ds="http://schemas.openxmlformats.org/officeDocument/2006/customXml" ds:itemID="{5B82132D-25E2-4682-831A-54516272EC4A}">
  <ds:schemaRefs>
    <ds:schemaRef ds:uri="http://schemas.microsoft.com/sharepoint/v3/contenttype/forms"/>
  </ds:schemaRefs>
</ds:datastoreItem>
</file>

<file path=customXml/itemProps5.xml><?xml version="1.0" encoding="utf-8"?>
<ds:datastoreItem xmlns:ds="http://schemas.openxmlformats.org/officeDocument/2006/customXml" ds:itemID="{7C98BF20-049C-4773-8595-FF6344ED99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8b4e44-8e38-4392-b947-306439f1c0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Introduction</vt:lpstr>
      <vt:lpstr>Cover Page</vt:lpstr>
      <vt:lpstr>Q&amp;A</vt:lpstr>
      <vt:lpstr>1. Management</vt:lpstr>
      <vt:lpstr>2. Quality</vt:lpstr>
      <vt:lpstr>3. Production</vt:lpstr>
      <vt:lpstr>4. Materials</vt:lpstr>
      <vt:lpstr>5. Engineering</vt:lpstr>
      <vt:lpstr>6. Supplier Management</vt:lpstr>
      <vt:lpstr>7. Maintenance</vt:lpstr>
      <vt:lpstr>Auditor Notes</vt:lpstr>
      <vt:lpstr>Corrective Actions</vt:lpstr>
      <vt:lpstr>IATF Worksheet</vt:lpstr>
      <vt:lpstr>IATF Document Review</vt:lpstr>
      <vt:lpstr>Edit Password</vt:lpstr>
      <vt:lpstr>auditDate</vt:lpstr>
      <vt:lpstr>'1. Management'!Print_Area</vt:lpstr>
      <vt:lpstr>'2. Quality'!Print_Area</vt:lpstr>
      <vt:lpstr>'3. Production'!Print_Area</vt:lpstr>
      <vt:lpstr>'4. Materials'!Print_Area</vt:lpstr>
      <vt:lpstr>'5. Engineering'!Print_Area</vt:lpstr>
      <vt:lpstr>'6. Supplier Management'!Print_Area</vt:lpstr>
      <vt:lpstr>'7. Maintenance'!Print_Area</vt:lpstr>
      <vt:lpstr>'Auditor Notes'!Print_Area</vt:lpstr>
      <vt:lpstr>'Corrective Actions'!Print_Area</vt:lpstr>
      <vt:lpstr>'Cover Page'!Print_Area</vt:lpstr>
      <vt:lpstr>'IATF Worksheet'!Print_Area</vt:lpstr>
      <vt:lpstr>Introduction!Print_Area</vt:lpstr>
      <vt:lpstr>'Q&amp;A'!Print_Area</vt:lpstr>
      <vt:lpstr>'1. Management'!Print_Titles</vt:lpstr>
      <vt:lpstr>'2. Quality'!Print_Titles</vt:lpstr>
      <vt:lpstr>'3. Production'!Print_Titles</vt:lpstr>
      <vt:lpstr>'4. Materials'!Print_Titles</vt:lpstr>
      <vt:lpstr>'5. Engineering'!Print_Titles</vt:lpstr>
      <vt:lpstr>'6. Supplier Management'!Print_Titles</vt:lpstr>
      <vt:lpstr>'7. Maintenance'!Print_Titles</vt:lpstr>
      <vt:lpstr>'Auditor Notes'!Print_Titles</vt:lpstr>
      <vt:lpstr>'Corrective Actions'!Print_Titles</vt:lpstr>
      <vt:lpstr>'Q&amp;A'!Print_Titles</vt:lpstr>
    </vt:vector>
  </TitlesOfParts>
  <Manager>Vickie Piner</Manager>
  <Company>Lear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Supplier Audit Form</dc:title>
  <dc:subject>An audit that reviews manufacturing operating systems.</dc:subject>
  <dc:creator>Margalli Garcia, Jose Manuel</dc:creator>
  <cp:lastModifiedBy>Schmelzer, Daniel</cp:lastModifiedBy>
  <cp:lastPrinted>2025-02-04T20:38:06Z</cp:lastPrinted>
  <dcterms:created xsi:type="dcterms:W3CDTF">2001-12-10T21:13:30Z</dcterms:created>
  <dcterms:modified xsi:type="dcterms:W3CDTF">2025-02-27T14:25:23Z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0x010100F8E8D452B93F9E46A582AEF5E9D7491E02009D42296E2B96A04CBAD2F63958FA8C43</vt:lpwstr>
  </property>
  <property fmtid="{D5CDD505-2E9C-101B-9397-08002B2CF9AE}" pid="3" name="Lear_x0020_Document_x0020_Type">
    <vt:lpwstr>4;#Form|fa85b013-3c27-45c4-9ad3-060500b0dde1</vt:lpwstr>
  </property>
  <property fmtid="{D5CDD505-2E9C-101B-9397-08002B2CF9AE}" pid="4" name="GPM_x0020_Section">
    <vt:lpwstr>5;#06.0) Purchasing|2ca7441f-3a33-40e4-9b2b-c311bbee3ea5</vt:lpwstr>
  </property>
  <property fmtid="{D5CDD505-2E9C-101B-9397-08002B2CF9AE}" pid="5" name="Lear Document Type">
    <vt:lpwstr>4;#Form|fa85b013-3c27-45c4-9ad3-060500b0dde1</vt:lpwstr>
  </property>
  <property fmtid="{D5CDD505-2E9C-101B-9397-08002B2CF9AE}" pid="6" name="GPM Section">
    <vt:lpwstr>5;#06.0) Purchasing|2ca7441f-3a33-40e4-9b2b-c311bbee3ea5</vt:lpwstr>
  </property>
  <property fmtid="{D5CDD505-2E9C-101B-9397-08002B2CF9AE}" pid="7" name="Order">
    <vt:r8>27900</vt:r8>
  </property>
</Properties>
</file>